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vid Files\"/>
    </mc:Choice>
  </mc:AlternateContent>
  <xr:revisionPtr revIDLastSave="0" documentId="13_ncr:1_{3959D987-2368-4BC9-B56B-AA41D55C319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ad Me" sheetId="2" r:id="rId1"/>
    <sheet name="Employment Effects" sheetId="1" r:id="rId2"/>
    <sheet name="Second Exampl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5" i="3"/>
  <c r="B13" i="3"/>
  <c r="B12" i="3"/>
  <c r="D12" i="3"/>
  <c r="D13" i="3" s="1"/>
  <c r="B19" i="3"/>
  <c r="D8" i="3"/>
  <c r="D9" i="3" s="1"/>
  <c r="B8" i="3"/>
  <c r="B17" i="1"/>
  <c r="B15" i="1"/>
  <c r="B12" i="1"/>
  <c r="B13" i="1" s="1"/>
  <c r="B8" i="1"/>
  <c r="D7" i="1"/>
  <c r="D8" i="1" s="1"/>
  <c r="D9" i="1" s="1"/>
  <c r="D11" i="1"/>
  <c r="D10" i="1"/>
  <c r="B19" i="1" s="1"/>
  <c r="B30" i="3" l="1"/>
  <c r="B9" i="3"/>
  <c r="B23" i="3" s="1"/>
  <c r="B9" i="1"/>
  <c r="D12" i="1"/>
  <c r="D13" i="1" s="1"/>
  <c r="B31" i="3" l="1"/>
  <c r="B33" i="3" s="1"/>
  <c r="B24" i="3"/>
  <c r="B27" i="3" s="1"/>
  <c r="B23" i="1"/>
  <c r="B30" i="1"/>
  <c r="B26" i="3" l="1"/>
  <c r="B32" i="3"/>
  <c r="B34" i="3" s="1"/>
  <c r="B24" i="1"/>
  <c r="B27" i="1" s="1"/>
  <c r="B31" i="1"/>
  <c r="B33" i="1" s="1"/>
  <c r="B26" i="1" l="1"/>
  <c r="B32" i="1"/>
  <c r="B34" i="1"/>
</calcChain>
</file>

<file path=xl/sharedStrings.xml><?xml version="1.0" encoding="utf-8"?>
<sst xmlns="http://schemas.openxmlformats.org/spreadsheetml/2006/main" count="66" uniqueCount="28">
  <si>
    <t>Model Inputs</t>
  </si>
  <si>
    <t>Industry Total Shipments</t>
  </si>
  <si>
    <t>Industry Exports (FAS)</t>
  </si>
  <si>
    <t>Industry Imports (LDPV)</t>
  </si>
  <si>
    <t>Initial Tariff Rate</t>
  </si>
  <si>
    <t>Industry Employment, All Workers</t>
  </si>
  <si>
    <t>Industry Employment, Variable Inputs</t>
  </si>
  <si>
    <t>Revised Tariff Rate</t>
  </si>
  <si>
    <t>Model Outputs</t>
  </si>
  <si>
    <t>Wages</t>
  </si>
  <si>
    <t>Short Run % Changes</t>
  </si>
  <si>
    <t>Domestic Shipments</t>
  </si>
  <si>
    <t>Long Run % Changes</t>
  </si>
  <si>
    <t xml:space="preserve"> </t>
  </si>
  <si>
    <t>Change in Employment for Domestic Shipments</t>
  </si>
  <si>
    <t>Targeted Industry</t>
  </si>
  <si>
    <t>Rest of the Labor Supply Pool</t>
  </si>
  <si>
    <t>PE Model of the Employment Effects of Changes in Trade Policy</t>
  </si>
  <si>
    <t>Import Penetration Ratio</t>
  </si>
  <si>
    <t>Variable Share of Initial Employment</t>
  </si>
  <si>
    <t>Elasticity of Substitution</t>
  </si>
  <si>
    <t>Initial Tariff Factor</t>
  </si>
  <si>
    <t>Revised Tariff Factor</t>
  </si>
  <si>
    <t>Industry Share of Pool Employment</t>
  </si>
  <si>
    <t>Variable Employment for Domestic Shipments</t>
  </si>
  <si>
    <t>Fixed Employment for Domestic Shipments</t>
  </si>
  <si>
    <t>D. Riker, 4/5/2021</t>
  </si>
  <si>
    <t>Second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</si>
</sst>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/>
    <xf numFmtId="164" fontId="4" fillId="3" borderId="1" xfId="1" applyNumberFormat="1" applyFont="1" applyFill="1" applyBorder="1"/>
    <xf numFmtId="2" fontId="0" fillId="0" borderId="1" xfId="0" applyNumberFormat="1" applyFill="1" applyBorder="1"/>
    <xf numFmtId="0" fontId="5" fillId="0" borderId="0" xfId="0" applyFont="1"/>
    <xf numFmtId="165" fontId="4" fillId="3" borderId="1" xfId="2" applyNumberFormat="1" applyFont="1" applyFill="1" applyBorder="1"/>
    <xf numFmtId="2" fontId="0" fillId="0" borderId="0" xfId="1" applyNumberFormat="1" applyFont="1" applyFill="1" applyBorder="1"/>
    <xf numFmtId="0" fontId="0" fillId="0" borderId="2" xfId="0" applyBorder="1"/>
    <xf numFmtId="164" fontId="4" fillId="3" borderId="2" xfId="1" applyNumberFormat="1" applyFont="1" applyFill="1" applyBorder="1"/>
    <xf numFmtId="164" fontId="0" fillId="0" borderId="0" xfId="1" applyNumberFormat="1" applyFont="1" applyFill="1" applyBorder="1"/>
    <xf numFmtId="165" fontId="4" fillId="0" borderId="1" xfId="2" applyNumberFormat="1" applyFont="1" applyFill="1" applyBorder="1"/>
    <xf numFmtId="164" fontId="4" fillId="0" borderId="1" xfId="1" applyNumberFormat="1" applyFont="1" applyFill="1" applyBorder="1"/>
    <xf numFmtId="164" fontId="0" fillId="0" borderId="1" xfId="1" applyNumberFormat="1" applyFont="1" applyFill="1" applyBorder="1"/>
    <xf numFmtId="2" fontId="0" fillId="0" borderId="1" xfId="1" applyNumberFormat="1" applyFont="1" applyFill="1" applyBorder="1"/>
    <xf numFmtId="2" fontId="4" fillId="0" borderId="1" xfId="1" applyNumberFormat="1" applyFont="1" applyFill="1" applyBorder="1"/>
    <xf numFmtId="165" fontId="0" fillId="2" borderId="1" xfId="2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2" borderId="1" xfId="1" applyNumberFormat="1" applyFont="1" applyFill="1" applyBorder="1"/>
    <xf numFmtId="166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466725</xdr:colOff>
          <xdr:row>26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93A5DD-5B03-4188-9B93-8FE1EB887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O21" sqref="O2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26</xdr:row>
                <xdr:rowOff>180975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zoomScale="90" zoomScaleNormal="90" workbookViewId="0">
      <selection activeCell="A19" sqref="A18:XFD19"/>
    </sheetView>
  </sheetViews>
  <sheetFormatPr defaultRowHeight="15" x14ac:dyDescent="0.25"/>
  <cols>
    <col min="1" max="1" width="46.42578125" customWidth="1"/>
    <col min="2" max="2" width="23.140625" customWidth="1"/>
    <col min="3" max="3" width="1.140625" customWidth="1"/>
    <col min="4" max="4" width="27.42578125" customWidth="1"/>
  </cols>
  <sheetData>
    <row r="1" spans="1:4" ht="23.25" x14ac:dyDescent="0.35">
      <c r="A1" s="1" t="s">
        <v>17</v>
      </c>
    </row>
    <row r="2" spans="1:4" x14ac:dyDescent="0.25">
      <c r="A2" t="s">
        <v>26</v>
      </c>
    </row>
    <row r="4" spans="1:4" x14ac:dyDescent="0.25">
      <c r="A4" s="5" t="s">
        <v>0</v>
      </c>
      <c r="B4" s="20" t="s">
        <v>15</v>
      </c>
      <c r="C4" s="21"/>
      <c r="D4" s="20" t="s">
        <v>16</v>
      </c>
    </row>
    <row r="5" spans="1:4" x14ac:dyDescent="0.25">
      <c r="A5" s="2" t="s">
        <v>3</v>
      </c>
      <c r="B5" s="9">
        <v>1552989638</v>
      </c>
      <c r="D5" s="9">
        <v>81673450645</v>
      </c>
    </row>
    <row r="6" spans="1:4" x14ac:dyDescent="0.25">
      <c r="A6" s="2" t="s">
        <v>2</v>
      </c>
      <c r="B6" s="9">
        <v>321016231</v>
      </c>
      <c r="D6" s="9">
        <v>41914226632</v>
      </c>
    </row>
    <row r="7" spans="1:4" x14ac:dyDescent="0.25">
      <c r="A7" s="2" t="s">
        <v>1</v>
      </c>
      <c r="B7" s="9">
        <v>5418502000</v>
      </c>
      <c r="D7" s="9">
        <f>376020320000-5418502000</f>
        <v>370601818000</v>
      </c>
    </row>
    <row r="8" spans="1:4" hidden="1" x14ac:dyDescent="0.25">
      <c r="A8" s="3" t="s">
        <v>11</v>
      </c>
      <c r="B8" s="14">
        <f>B7-B6</f>
        <v>5097485769</v>
      </c>
      <c r="D8" s="14">
        <f>D7-D6</f>
        <v>328687591368</v>
      </c>
    </row>
    <row r="9" spans="1:4" hidden="1" x14ac:dyDescent="0.25">
      <c r="A9" s="3" t="s">
        <v>18</v>
      </c>
      <c r="B9" s="15">
        <f>B5/(B8+B5)</f>
        <v>0.2335155824146633</v>
      </c>
      <c r="D9" s="15">
        <f>D5/(D8+D5)</f>
        <v>0.19902827579430074</v>
      </c>
    </row>
    <row r="10" spans="1:4" x14ac:dyDescent="0.25">
      <c r="A10" s="2" t="s">
        <v>5</v>
      </c>
      <c r="B10" s="9">
        <v>8907</v>
      </c>
      <c r="D10" s="9">
        <f>1384342-8907</f>
        <v>1375435</v>
      </c>
    </row>
    <row r="11" spans="1:4" x14ac:dyDescent="0.25">
      <c r="A11" s="2" t="s">
        <v>6</v>
      </c>
      <c r="B11" s="9">
        <v>6599</v>
      </c>
      <c r="D11" s="9">
        <f>1048974-6599</f>
        <v>1042375</v>
      </c>
    </row>
    <row r="12" spans="1:4" hidden="1" x14ac:dyDescent="0.25">
      <c r="A12" s="3" t="s">
        <v>19</v>
      </c>
      <c r="B12" s="16">
        <f>B11/B10</f>
        <v>0.74087796115414839</v>
      </c>
      <c r="D12" s="16">
        <f>D11/D10</f>
        <v>0.75785115254446778</v>
      </c>
    </row>
    <row r="13" spans="1:4" hidden="1" x14ac:dyDescent="0.25">
      <c r="A13" s="3" t="s">
        <v>20</v>
      </c>
      <c r="B13" s="17">
        <f>1/(1-B12)</f>
        <v>3.859185441941074</v>
      </c>
      <c r="D13" s="17">
        <f>1/(1-D12)</f>
        <v>4.1296913469044618</v>
      </c>
    </row>
    <row r="14" spans="1:4" x14ac:dyDescent="0.25">
      <c r="A14" s="11" t="s">
        <v>4</v>
      </c>
      <c r="B14" s="12">
        <v>0.156</v>
      </c>
    </row>
    <row r="15" spans="1:4" hidden="1" x14ac:dyDescent="0.25">
      <c r="A15" s="2" t="s">
        <v>21</v>
      </c>
      <c r="B15" s="18">
        <f>1+B14</f>
        <v>1.1559999999999999</v>
      </c>
    </row>
    <row r="16" spans="1:4" x14ac:dyDescent="0.25">
      <c r="A16" s="2" t="s">
        <v>7</v>
      </c>
      <c r="B16" s="6">
        <v>0</v>
      </c>
    </row>
    <row r="17" spans="1:7" hidden="1" x14ac:dyDescent="0.25">
      <c r="A17" s="7" t="s">
        <v>22</v>
      </c>
      <c r="B17" s="18">
        <f>1+B16</f>
        <v>1</v>
      </c>
    </row>
    <row r="18" spans="1:7" hidden="1" x14ac:dyDescent="0.25">
      <c r="A18" s="4"/>
      <c r="B18" s="10"/>
    </row>
    <row r="19" spans="1:7" hidden="1" x14ac:dyDescent="0.25">
      <c r="A19" s="3" t="s">
        <v>23</v>
      </c>
      <c r="B19" s="16">
        <f>B10/(B10+D10)</f>
        <v>6.4341037113661223E-3</v>
      </c>
      <c r="G19" t="s">
        <v>13</v>
      </c>
    </row>
    <row r="20" spans="1:7" x14ac:dyDescent="0.25">
      <c r="A20" s="4"/>
      <c r="B20" s="13"/>
    </row>
    <row r="21" spans="1:7" x14ac:dyDescent="0.25">
      <c r="A21" s="5" t="s">
        <v>8</v>
      </c>
    </row>
    <row r="22" spans="1:7" x14ac:dyDescent="0.25">
      <c r="A22" s="8" t="s">
        <v>10</v>
      </c>
    </row>
    <row r="23" spans="1:7" x14ac:dyDescent="0.25">
      <c r="A23" s="2" t="s">
        <v>9</v>
      </c>
      <c r="B23" s="22">
        <f>B19*(1-B13)*B9*(B17-B15)/B15/(B19*((1-B9)*(B13-1)-B13)+(1-B19)*((1-D9)*(D13-1)-D13))</f>
        <v>-3.5714531813251578E-4</v>
      </c>
    </row>
    <row r="24" spans="1:7" x14ac:dyDescent="0.25">
      <c r="A24" s="2" t="s">
        <v>24</v>
      </c>
      <c r="B24" s="22">
        <f>((1-B9)*(B13-1)-B13)*B23+B12*(B13-1)*B9*(B17-B15)/B15</f>
        <v>-6.6157530893070346E-2</v>
      </c>
    </row>
    <row r="25" spans="1:7" x14ac:dyDescent="0.25">
      <c r="A25" s="2" t="s">
        <v>25</v>
      </c>
      <c r="B25" s="22">
        <v>0</v>
      </c>
    </row>
    <row r="26" spans="1:7" x14ac:dyDescent="0.25">
      <c r="A26" s="2" t="s">
        <v>11</v>
      </c>
      <c r="B26" s="22">
        <f>B23+B24</f>
        <v>-6.6514676211202856E-2</v>
      </c>
    </row>
    <row r="27" spans="1:7" x14ac:dyDescent="0.25">
      <c r="A27" s="3" t="s">
        <v>14</v>
      </c>
      <c r="B27" s="19">
        <f>($B$8/($B$6+$B$8))*$B$10*(B24)*B12</f>
        <v>-410.70898187527592</v>
      </c>
    </row>
    <row r="29" spans="1:7" x14ac:dyDescent="0.25">
      <c r="A29" s="8" t="s">
        <v>12</v>
      </c>
    </row>
    <row r="30" spans="1:7" x14ac:dyDescent="0.25">
      <c r="A30" s="2" t="s">
        <v>9</v>
      </c>
      <c r="B30" s="22">
        <f>B19*(1-B13)*(B17-B15)/B15*(B9/(1-B9))/(B19*((B13-1)-B13/(1-B9))+(1-B19)*((D13-1)-D13/(1-D9)))</f>
        <v>-3.7310379209287697E-4</v>
      </c>
    </row>
    <row r="31" spans="1:7" x14ac:dyDescent="0.25">
      <c r="A31" s="2" t="s">
        <v>24</v>
      </c>
      <c r="B31" s="22">
        <f>((B13-1)-B13/(1-B9))*B30+(B13-1)*B9/(1-B9)*(B17-B15)/B15</f>
        <v>-0.11673795310640685</v>
      </c>
    </row>
    <row r="32" spans="1:7" x14ac:dyDescent="0.25">
      <c r="A32" s="2" t="s">
        <v>25</v>
      </c>
      <c r="B32" s="22">
        <f>B31</f>
        <v>-0.11673795310640685</v>
      </c>
    </row>
    <row r="33" spans="1:2" x14ac:dyDescent="0.25">
      <c r="A33" s="2" t="s">
        <v>11</v>
      </c>
      <c r="B33" s="22">
        <f>B31+B30</f>
        <v>-0.11711105689849972</v>
      </c>
    </row>
    <row r="34" spans="1:2" x14ac:dyDescent="0.25">
      <c r="A34" s="3" t="s">
        <v>14</v>
      </c>
      <c r="B34" s="19">
        <f>($B$8/($B$6+$B$8))*$B$10*(B12*(B31)+(1-B12)*(B32))</f>
        <v>-978.1834493879137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5D3-E645-4BE2-BD6F-4CA86DDCB0A6}">
  <sheetPr>
    <pageSetUpPr fitToPage="1"/>
  </sheetPr>
  <dimension ref="A1:G34"/>
  <sheetViews>
    <sheetView zoomScale="90" zoomScaleNormal="90" workbookViewId="0">
      <selection activeCell="H29" sqref="H29"/>
    </sheetView>
  </sheetViews>
  <sheetFormatPr defaultRowHeight="15" x14ac:dyDescent="0.25"/>
  <cols>
    <col min="1" max="1" width="46.42578125" customWidth="1"/>
    <col min="2" max="2" width="23.140625" customWidth="1"/>
    <col min="3" max="3" width="1.140625" customWidth="1"/>
    <col min="4" max="4" width="27.42578125" customWidth="1"/>
  </cols>
  <sheetData>
    <row r="1" spans="1:4" ht="23.25" x14ac:dyDescent="0.35">
      <c r="A1" s="1" t="s">
        <v>27</v>
      </c>
    </row>
    <row r="2" spans="1:4" x14ac:dyDescent="0.25">
      <c r="A2" t="s">
        <v>26</v>
      </c>
    </row>
    <row r="4" spans="1:4" x14ac:dyDescent="0.25">
      <c r="A4" s="5" t="s">
        <v>0</v>
      </c>
      <c r="B4" s="20" t="s">
        <v>15</v>
      </c>
      <c r="C4" s="21"/>
      <c r="D4" s="20" t="s">
        <v>16</v>
      </c>
    </row>
    <row r="5" spans="1:4" x14ac:dyDescent="0.25">
      <c r="A5" s="2" t="s">
        <v>3</v>
      </c>
      <c r="B5" s="9">
        <v>3030458189</v>
      </c>
      <c r="D5" s="9">
        <v>131037705436</v>
      </c>
    </row>
    <row r="6" spans="1:4" x14ac:dyDescent="0.25">
      <c r="A6" s="2" t="s">
        <v>2</v>
      </c>
      <c r="B6" s="9">
        <v>149283367</v>
      </c>
      <c r="D6" s="9">
        <v>45734360648</v>
      </c>
    </row>
    <row r="7" spans="1:4" x14ac:dyDescent="0.25">
      <c r="A7" s="2" t="s">
        <v>1</v>
      </c>
      <c r="B7" s="9">
        <v>2169078000</v>
      </c>
      <c r="D7" s="9">
        <v>131145686000</v>
      </c>
    </row>
    <row r="8" spans="1:4" hidden="1" x14ac:dyDescent="0.25">
      <c r="A8" s="3" t="s">
        <v>11</v>
      </c>
      <c r="B8" s="14">
        <f>B7-B6</f>
        <v>2019794633</v>
      </c>
      <c r="D8" s="14">
        <f>D7-D6</f>
        <v>85411325352</v>
      </c>
    </row>
    <row r="9" spans="1:4" hidden="1" x14ac:dyDescent="0.25">
      <c r="A9" s="3" t="s">
        <v>18</v>
      </c>
      <c r="B9" s="15">
        <f>B5/(B8+B5)</f>
        <v>0.60006068919929412</v>
      </c>
      <c r="D9" s="15">
        <f>D5/(D8+D5)</f>
        <v>0.60539751533627462</v>
      </c>
    </row>
    <row r="10" spans="1:4" x14ac:dyDescent="0.25">
      <c r="A10" s="2" t="s">
        <v>5</v>
      </c>
      <c r="B10" s="9">
        <v>5831</v>
      </c>
      <c r="D10" s="9">
        <v>340212</v>
      </c>
    </row>
    <row r="11" spans="1:4" x14ac:dyDescent="0.25">
      <c r="A11" s="2" t="s">
        <v>6</v>
      </c>
      <c r="B11" s="9">
        <v>4121</v>
      </c>
      <c r="D11" s="9">
        <v>230560</v>
      </c>
    </row>
    <row r="12" spans="1:4" hidden="1" x14ac:dyDescent="0.25">
      <c r="A12" s="3" t="s">
        <v>19</v>
      </c>
      <c r="B12" s="16">
        <f>B11/B10</f>
        <v>0.70673983879265989</v>
      </c>
      <c r="D12" s="16">
        <f>D11/D10</f>
        <v>0.67769508424159053</v>
      </c>
    </row>
    <row r="13" spans="1:4" hidden="1" x14ac:dyDescent="0.25">
      <c r="A13" s="3" t="s">
        <v>20</v>
      </c>
      <c r="B13" s="17">
        <f>1/(1-B12)</f>
        <v>3.4099415204678358</v>
      </c>
      <c r="D13" s="17">
        <f>1/(1-D12)</f>
        <v>3.1026520264108268</v>
      </c>
    </row>
    <row r="14" spans="1:4" x14ac:dyDescent="0.25">
      <c r="A14" s="11" t="s">
        <v>4</v>
      </c>
      <c r="B14" s="12">
        <v>0.21299999999999999</v>
      </c>
    </row>
    <row r="15" spans="1:4" hidden="1" x14ac:dyDescent="0.25">
      <c r="A15" s="2" t="s">
        <v>21</v>
      </c>
      <c r="B15" s="18">
        <f>1+B14</f>
        <v>1.2130000000000001</v>
      </c>
    </row>
    <row r="16" spans="1:4" x14ac:dyDescent="0.25">
      <c r="A16" s="2" t="s">
        <v>7</v>
      </c>
      <c r="B16" s="6">
        <v>0</v>
      </c>
    </row>
    <row r="17" spans="1:7" hidden="1" x14ac:dyDescent="0.25">
      <c r="A17" s="7" t="s">
        <v>22</v>
      </c>
      <c r="B17" s="18">
        <f>1+B16</f>
        <v>1</v>
      </c>
    </row>
    <row r="18" spans="1:7" hidden="1" x14ac:dyDescent="0.25">
      <c r="A18" s="4"/>
      <c r="B18" s="10"/>
    </row>
    <row r="19" spans="1:7" hidden="1" x14ac:dyDescent="0.25">
      <c r="A19" s="3" t="s">
        <v>23</v>
      </c>
      <c r="B19" s="16">
        <f>B10/(B10+D10)</f>
        <v>1.6850507017913959E-2</v>
      </c>
      <c r="G19" t="s">
        <v>13</v>
      </c>
    </row>
    <row r="20" spans="1:7" x14ac:dyDescent="0.25">
      <c r="A20" s="4"/>
      <c r="B20" s="13"/>
    </row>
    <row r="21" spans="1:7" x14ac:dyDescent="0.25">
      <c r="A21" s="5" t="s">
        <v>8</v>
      </c>
    </row>
    <row r="22" spans="1:7" x14ac:dyDescent="0.25">
      <c r="A22" s="8" t="s">
        <v>10</v>
      </c>
    </row>
    <row r="23" spans="1:7" x14ac:dyDescent="0.25">
      <c r="A23" s="2" t="s">
        <v>9</v>
      </c>
      <c r="B23" s="22">
        <f>B19*(1-B13)*B9*(B17-B15)/B15/(B19*((1-B9)*(B13-1)-B13)+(1-B19)*((1-D9)*(D13-1)-D13))</f>
        <v>-1.8801315278822628E-3</v>
      </c>
    </row>
    <row r="24" spans="1:7" x14ac:dyDescent="0.25">
      <c r="A24" s="2" t="s">
        <v>24</v>
      </c>
      <c r="B24" s="22">
        <f>((1-B9)*(B13-1)-B13)*B23+B12*(B13-1)*B9*(B17-B15)/B15</f>
        <v>-0.17486611034469399</v>
      </c>
    </row>
    <row r="25" spans="1:7" x14ac:dyDescent="0.25">
      <c r="A25" s="2" t="s">
        <v>25</v>
      </c>
      <c r="B25" s="22">
        <v>0</v>
      </c>
    </row>
    <row r="26" spans="1:7" x14ac:dyDescent="0.25">
      <c r="A26" s="2" t="s">
        <v>11</v>
      </c>
      <c r="B26" s="22">
        <f>B23+B24</f>
        <v>-0.17674624187257626</v>
      </c>
      <c r="D26" s="23"/>
    </row>
    <row r="27" spans="1:7" x14ac:dyDescent="0.25">
      <c r="A27" s="3" t="s">
        <v>14</v>
      </c>
      <c r="B27" s="19">
        <f>($B$8/($B$6+$B$8))*$B$10*(B24)*B12</f>
        <v>-671.02748450839408</v>
      </c>
    </row>
    <row r="29" spans="1:7" x14ac:dyDescent="0.25">
      <c r="A29" s="8" t="s">
        <v>12</v>
      </c>
    </row>
    <row r="30" spans="1:7" x14ac:dyDescent="0.25">
      <c r="A30" s="2" t="s">
        <v>9</v>
      </c>
      <c r="B30" s="22">
        <f>B19*(1-B13)*(B17-B15)/B15*(B9/(1-B9))/(B19*((B13-1)-B13/(1-B9))+(1-B19)*((D13-1)-D13/(1-D9)))</f>
        <v>-1.8554913107344333E-3</v>
      </c>
    </row>
    <row r="31" spans="1:7" x14ac:dyDescent="0.25">
      <c r="A31" s="2" t="s">
        <v>24</v>
      </c>
      <c r="B31" s="22">
        <f>((B13-1)-B13/(1-B9))*B30+(B13-1)*B9/(1-B9)*(B17-B15)/B15</f>
        <v>-0.62358222497107807</v>
      </c>
    </row>
    <row r="32" spans="1:7" x14ac:dyDescent="0.25">
      <c r="A32" s="2" t="s">
        <v>25</v>
      </c>
      <c r="B32" s="22">
        <f>B31</f>
        <v>-0.62358222497107807</v>
      </c>
    </row>
    <row r="33" spans="1:4" x14ac:dyDescent="0.25">
      <c r="A33" s="2" t="s">
        <v>11</v>
      </c>
      <c r="B33" s="22">
        <f>B31+B30</f>
        <v>-0.62543771628181255</v>
      </c>
      <c r="D33" s="23"/>
    </row>
    <row r="34" spans="1:4" x14ac:dyDescent="0.25">
      <c r="A34" s="3" t="s">
        <v>14</v>
      </c>
      <c r="B34" s="19">
        <f>($B$8/($B$6+$B$8))*$B$10*(B12*(B31)+(1-B12)*(B32))</f>
        <v>-3385.8585676064627</v>
      </c>
    </row>
  </sheetData>
  <pageMargins left="0.7" right="0.7" top="0.75" bottom="0.75" header="0.3" footer="0.3"/>
  <pageSetup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Employment Effects</vt:lpstr>
      <vt:lpstr>Second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2021-03-15T11:35:33Z</cp:lastPrinted>
  <dcterms:created xsi:type="dcterms:W3CDTF">2021-03-13T19:47:35Z</dcterms:created>
  <dcterms:modified xsi:type="dcterms:W3CDTF">2021-04-05T19:19:25Z</dcterms:modified>
</cp:coreProperties>
</file>