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p-fsc-01\Home\stephanie.taylor\Desktop\CBERA-Phe\"/>
    </mc:Choice>
  </mc:AlternateContent>
  <bookViews>
    <workbookView xWindow="0" yWindow="0" windowWidth="19200" windowHeight="12450" activeTab="1"/>
  </bookViews>
  <sheets>
    <sheet name="Readme" sheetId="10" r:id="rId1"/>
    <sheet name="Model" sheetId="9" r:id="rId2"/>
    <sheet name="Data" sheetId="11" r:id="rId3"/>
    <sheet name="Range" sheetId="12" r:id="rId4"/>
  </sheets>
  <calcPr calcId="162913"/>
</workbook>
</file>

<file path=xl/calcChain.xml><?xml version="1.0" encoding="utf-8"?>
<calcChain xmlns="http://schemas.openxmlformats.org/spreadsheetml/2006/main">
  <c r="F10" i="9" l="1"/>
  <c r="F22" i="9" l="1"/>
  <c r="B6" i="9" s="1"/>
  <c r="F28" i="9"/>
  <c r="F30" i="9"/>
  <c r="F24" i="9"/>
  <c r="F20" i="9"/>
  <c r="F18" i="9"/>
  <c r="F16" i="9"/>
  <c r="F3" i="11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" i="11"/>
  <c r="F13" i="9" l="1"/>
  <c r="B4" i="9" l="1"/>
  <c r="B5" i="9"/>
  <c r="F4" i="9" l="1"/>
  <c r="B9" i="9" l="1"/>
  <c r="B26" i="9" l="1"/>
  <c r="B25" i="9"/>
  <c r="B11" i="9"/>
  <c r="B10" i="9"/>
  <c r="B20" i="9" l="1"/>
  <c r="B19" i="9"/>
  <c r="B18" i="9" l="1"/>
  <c r="B17" i="9"/>
  <c r="B16" i="9" l="1"/>
  <c r="B15" i="9"/>
  <c r="B27" i="9" l="1"/>
  <c r="C13" i="9" s="1"/>
  <c r="C18" i="9" s="1"/>
  <c r="C31" i="9" s="1"/>
  <c r="H6" i="9" s="1"/>
  <c r="B21" i="9" l="1"/>
  <c r="C9" i="9" s="1"/>
  <c r="C11" i="9" l="1"/>
  <c r="C17" i="9" s="1"/>
  <c r="C10" i="9"/>
  <c r="C16" i="9" l="1"/>
  <c r="C30" i="9"/>
  <c r="H4" i="9" s="1"/>
  <c r="H12" i="9" s="1"/>
  <c r="C15" i="9"/>
  <c r="C32" i="9"/>
  <c r="H8" i="9" s="1"/>
  <c r="H16" i="9" s="1"/>
  <c r="H18" i="9" l="1"/>
  <c r="H14" i="9"/>
  <c r="C34" i="9"/>
  <c r="C33" i="9"/>
</calcChain>
</file>

<file path=xl/comments1.xml><?xml version="1.0" encoding="utf-8"?>
<comments xmlns="http://schemas.openxmlformats.org/spreadsheetml/2006/main">
  <authors>
    <author>Ahmad, Saad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Ahmad, Saad:</t>
        </r>
        <r>
          <rPr>
            <sz val="9"/>
            <color indexed="81"/>
            <rFont val="Tahoma"/>
            <family val="2"/>
          </rPr>
          <t xml:space="preserve">
This is the current or status quo value, usually from recent trade and production data.</t>
        </r>
      </text>
    </comment>
  </commentList>
</comments>
</file>

<file path=xl/sharedStrings.xml><?xml version="1.0" encoding="utf-8"?>
<sst xmlns="http://schemas.openxmlformats.org/spreadsheetml/2006/main" count="113" uniqueCount="110">
  <si>
    <t>Quantity of Domestic Shipments</t>
  </si>
  <si>
    <t>Policy Change</t>
  </si>
  <si>
    <t>Elasticity of Substitution - Domestic, Imports</t>
  </si>
  <si>
    <t>Parameter Inputs</t>
  </si>
  <si>
    <t>% Change in the Power of the Tariff</t>
  </si>
  <si>
    <t>Initial Equilibrium</t>
  </si>
  <si>
    <t>New Equilibrium</t>
  </si>
  <si>
    <t>Tariffs</t>
  </si>
  <si>
    <t>Total Industry Demand Elasticity</t>
  </si>
  <si>
    <t>Change in Production Workers for Domestic Firms</t>
  </si>
  <si>
    <t>Initial Production Workers in Domestic Industry</t>
  </si>
  <si>
    <t>Demand parameter k</t>
  </si>
  <si>
    <t>Average Industry Price</t>
  </si>
  <si>
    <t>Consumer Price of Domestic Shipments</t>
  </si>
  <si>
    <t>Industry Variables</t>
  </si>
  <si>
    <t>CBERA Model with Ad Valorem Tariffs</t>
  </si>
  <si>
    <t>6.20.2019 version</t>
  </si>
  <si>
    <t>Percent Change in CBERA Import Value</t>
  </si>
  <si>
    <t>Percent Change in Price to Consumers</t>
  </si>
  <si>
    <t>Percent Change in Domestic Revenue</t>
  </si>
  <si>
    <t>Initial CBERA Import Value  (millions of $)</t>
  </si>
  <si>
    <t>Initial Non-CBERA Import Value  (millions of $)</t>
  </si>
  <si>
    <t>Initial Domestic Revenue  (millions of $)</t>
  </si>
  <si>
    <t>Consumer Price of CBERA Imports</t>
  </si>
  <si>
    <t>Consumer Price of Non-CBERA Imports</t>
  </si>
  <si>
    <t>Quantity of CBERA Imports</t>
  </si>
  <si>
    <t>Quantity of Non-CBERA Imports</t>
  </si>
  <si>
    <t>Preference times Firms of Non-CBERA Countries</t>
  </si>
  <si>
    <t>Preference times Firms of CBERA Countries</t>
  </si>
  <si>
    <t>Initial Tariff on CBERA Imports</t>
  </si>
  <si>
    <t>New Tariff on CBERA Imports</t>
  </si>
  <si>
    <t>Change in Operating Profits of Domestic Firms (millions of $)</t>
  </si>
  <si>
    <t>Estimated Effects</t>
  </si>
  <si>
    <t>Elasticity of Substitution  (Domestic, Imports)</t>
  </si>
  <si>
    <t>Industry Demand Elasticity</t>
  </si>
  <si>
    <t>-</t>
  </si>
  <si>
    <t>Percent change in the average price to consumers</t>
  </si>
  <si>
    <t>CBERA Model Inputs</t>
  </si>
  <si>
    <t>61091000</t>
  </si>
  <si>
    <t>61103030</t>
  </si>
  <si>
    <t>61102020</t>
  </si>
  <si>
    <t>61099010</t>
  </si>
  <si>
    <t>61046220</t>
  </si>
  <si>
    <t>62034390</t>
  </si>
  <si>
    <t>62053020</t>
  </si>
  <si>
    <t>62034245</t>
  </si>
  <si>
    <t>61046320</t>
  </si>
  <si>
    <t>61034315</t>
  </si>
  <si>
    <t>29051120</t>
  </si>
  <si>
    <t>39031100</t>
  </si>
  <si>
    <t>27090020</t>
  </si>
  <si>
    <t>07143010</t>
  </si>
  <si>
    <t>27101906</t>
  </si>
  <si>
    <t>29336100</t>
  </si>
  <si>
    <t>21069098</t>
  </si>
  <si>
    <t>21039090</t>
  </si>
  <si>
    <t>20089991</t>
  </si>
  <si>
    <t>22021000</t>
  </si>
  <si>
    <t>NTR rate on CBERA Imports</t>
  </si>
  <si>
    <t>Prefential rate on CBERA Imports</t>
  </si>
  <si>
    <t>HTS-8 Product</t>
  </si>
  <si>
    <t>Description</t>
  </si>
  <si>
    <t>T-shirts, singlets, tank tops and similar garments, knitted or crocheted, of cotton</t>
  </si>
  <si>
    <t>Sweaters, pullovers and similar articles, knitted or crocheted, of manmade fibers, nesoi</t>
  </si>
  <si>
    <t>Sweaters, pullovers and similar articles, knitted or crocheted, of cotton, nesoi</t>
  </si>
  <si>
    <t>T-shirts, singlets, tank tops and similar garments, knitted or crocheted, of man-made fibers</t>
  </si>
  <si>
    <t>Women's or girls' trousers, breeches and shorts, knitted or crocheted, of cotton</t>
  </si>
  <si>
    <t>Men's/boys' trousers, breeches, shorts, not k/c, synth fibers, con under 15% wt down etc, cont und 36% wt wool, n/water resist, not rec perf outwear</t>
  </si>
  <si>
    <t>Men's or boys' shirts, not knitted or crocheted, of manmade fibers, nesoi</t>
  </si>
  <si>
    <t>Men's/boys' trousers &amp;shorts, not bibs, not knit/crochet, cotton, not containing 15% or more by weight of down, etc, o/than rec perf outwear</t>
  </si>
  <si>
    <t>Women's or girls' trousers, breeches and shorts, knitted or crocheted, of synthetic fibers, nesoi</t>
  </si>
  <si>
    <t>Men's or boys' trousers, breeches and shorts, knitted or crocheted, of synthetic fibers, nesoi</t>
  </si>
  <si>
    <t>Methanol (Methyl alcohol), other than imported only for use in producing synthetic natural gas (SNG) or for direct use as fuel</t>
  </si>
  <si>
    <t>Polystyrene, expandable, in primary forms</t>
  </si>
  <si>
    <t>Petroleum oils and oils from bituminous minerals, crude, testing 25 degrees A.P.I. or more</t>
  </si>
  <si>
    <t>Fresh or chilled yams (Dioscorea spp.), whether or not sliced or in the form of pellets</t>
  </si>
  <si>
    <t>Distillate and residual fuel oil (including blends) derived from petroleum or oils from bituminous minerals, testing &lt; 25 degrees A.P.I.</t>
  </si>
  <si>
    <t>Melamine</t>
  </si>
  <si>
    <t>Other food preps nesoi, incl preps for the manufacture of beverages, non-dairy coffee whiteners, herbal teas and flavored honey</t>
  </si>
  <si>
    <t>Sauces and preparations therefor, neosi</t>
  </si>
  <si>
    <t>Bean cake, bean stick, miso, other fruit, nuts and other edible parts of plans, prepared or preserved</t>
  </si>
  <si>
    <t>Waters, including mineral waters and aerated waters, containing added sugar or other sweetening matter or flavored</t>
  </si>
  <si>
    <t>Please select the HTS code for the product you are modeling below</t>
  </si>
  <si>
    <t>Select the blue response boxes below to evaluate sensitivity of results</t>
  </si>
  <si>
    <t>The elasticity of substitution between different sources</t>
  </si>
  <si>
    <t>The industry total demand elasticity</t>
  </si>
  <si>
    <t>The tariff rate absent the preference</t>
  </si>
  <si>
    <t>Change in production workers employed by domestic firms (FTEs)</t>
  </si>
  <si>
    <t>Percent change in the value of CBERA imports</t>
  </si>
  <si>
    <t>Preferential tariff rate on current CBERA imports</t>
  </si>
  <si>
    <t>Baseline Domestic Revenue (millions of $)</t>
  </si>
  <si>
    <t>Baseline Domestic Profits            (millions of $)</t>
  </si>
  <si>
    <t xml:space="preserve">Baseline Production Workers </t>
  </si>
  <si>
    <t>Baseline CBERA Import Value (millions of $)</t>
  </si>
  <si>
    <t>Baseline              non-CBERA Import Value (millions of $)</t>
  </si>
  <si>
    <t>CBERA Model Outputs</t>
  </si>
  <si>
    <t>Percent change in revenue, production workers and operating profits</t>
  </si>
  <si>
    <t>Change in CBERA imports of the product (millions of dollars)</t>
  </si>
  <si>
    <t>Change in revenues of domestic firms (millions of $)</t>
  </si>
  <si>
    <t>Change in operating profits of domestic firms (millions of $)</t>
  </si>
  <si>
    <t>(3) Tariffs</t>
  </si>
  <si>
    <t>(1) Model Parameters</t>
  </si>
  <si>
    <t xml:space="preserve">(1) Estimated percent changes from tariff reduction </t>
  </si>
  <si>
    <t>(2) Baseline Trade and Production Values</t>
  </si>
  <si>
    <t xml:space="preserve">Number of domestic production workers </t>
  </si>
  <si>
    <t>CBERA imports of the product (millions of dollars)</t>
  </si>
  <si>
    <t>All other imports of the product (millions of dollars)</t>
  </si>
  <si>
    <t>Domestic revenue (millions of dollars)</t>
  </si>
  <si>
    <t>Domestic operating profits (millions of dollars)</t>
  </si>
  <si>
    <t>(2) Change from baseline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</si>
</sst>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0.0"/>
    <numFmt numFmtId="166" formatCode="#,##0.0"/>
    <numFmt numFmtId="167" formatCode="0.000"/>
    <numFmt numFmtId="168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2" fontId="0" fillId="0" borderId="3" xfId="0" applyNumberFormat="1" applyFill="1" applyBorder="1"/>
    <xf numFmtId="2" fontId="0" fillId="0" borderId="0" xfId="0" applyNumberFormat="1" applyFill="1" applyBorder="1"/>
    <xf numFmtId="2" fontId="0" fillId="0" borderId="6" xfId="0" applyNumberFormat="1" applyFill="1" applyBorder="1"/>
    <xf numFmtId="0" fontId="0" fillId="0" borderId="1" xfId="0" applyFill="1" applyBorder="1"/>
    <xf numFmtId="164" fontId="0" fillId="0" borderId="0" xfId="1" applyNumberFormat="1" applyFont="1" applyFill="1"/>
    <xf numFmtId="0" fontId="0" fillId="3" borderId="1" xfId="0" applyFill="1" applyBorder="1"/>
    <xf numFmtId="9" fontId="0" fillId="0" borderId="7" xfId="1" applyFont="1" applyBorder="1"/>
    <xf numFmtId="0" fontId="2" fillId="0" borderId="0" xfId="0" applyFont="1"/>
    <xf numFmtId="0" fontId="0" fillId="0" borderId="6" xfId="0" applyBorder="1"/>
    <xf numFmtId="0" fontId="0" fillId="0" borderId="8" xfId="0" applyFill="1" applyBorder="1"/>
    <xf numFmtId="0" fontId="0" fillId="0" borderId="1" xfId="0" applyBorder="1"/>
    <xf numFmtId="164" fontId="0" fillId="3" borderId="1" xfId="1" applyNumberFormat="1" applyFont="1" applyFill="1" applyBorder="1"/>
    <xf numFmtId="10" fontId="0" fillId="2" borderId="1" xfId="1" applyNumberFormat="1" applyFont="1" applyFill="1" applyBorder="1" applyAlignment="1">
      <alignment horizontal="right"/>
    </xf>
    <xf numFmtId="10" fontId="0" fillId="0" borderId="0" xfId="0" applyNumberFormat="1"/>
    <xf numFmtId="0" fontId="0" fillId="0" borderId="0" xfId="0" applyFill="1" applyBorder="1"/>
    <xf numFmtId="2" fontId="0" fillId="0" borderId="0" xfId="0" applyNumberFormat="1"/>
    <xf numFmtId="2" fontId="0" fillId="0" borderId="3" xfId="0" applyNumberFormat="1" applyBorder="1"/>
    <xf numFmtId="2" fontId="0" fillId="0" borderId="0" xfId="0" applyNumberFormat="1" applyBorder="1"/>
    <xf numFmtId="2" fontId="0" fillId="0" borderId="6" xfId="0" applyNumberFormat="1" applyBorder="1"/>
    <xf numFmtId="0" fontId="0" fillId="0" borderId="3" xfId="0" applyFill="1" applyBorder="1"/>
    <xf numFmtId="0" fontId="0" fillId="0" borderId="6" xfId="0" applyBorder="1" applyAlignment="1">
      <alignment horizontal="right" wrapText="1"/>
    </xf>
    <xf numFmtId="0" fontId="3" fillId="0" borderId="0" xfId="0" applyFont="1" applyFill="1" applyBorder="1"/>
    <xf numFmtId="1" fontId="0" fillId="2" borderId="1" xfId="0" applyNumberFormat="1" applyFill="1" applyBorder="1" applyAlignment="1">
      <alignment horizontal="right"/>
    </xf>
    <xf numFmtId="0" fontId="0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6" xfId="0" applyFont="1" applyBorder="1"/>
    <xf numFmtId="0" fontId="5" fillId="0" borderId="6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NumberFormat="1" applyFill="1"/>
    <xf numFmtId="0" fontId="0" fillId="0" borderId="0" xfId="0" applyFill="1" applyAlignment="1"/>
    <xf numFmtId="0" fontId="0" fillId="0" borderId="9" xfId="0" applyFill="1" applyBorder="1"/>
    <xf numFmtId="166" fontId="7" fillId="3" borderId="1" xfId="0" applyNumberFormat="1" applyFont="1" applyFill="1" applyBorder="1" applyAlignment="1">
      <alignment horizontal="right"/>
    </xf>
    <xf numFmtId="0" fontId="5" fillId="0" borderId="0" xfId="0" applyFont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right"/>
    </xf>
    <xf numFmtId="10" fontId="6" fillId="0" borderId="0" xfId="0" applyNumberFormat="1" applyFont="1" applyAlignment="1">
      <alignment horizontal="right"/>
    </xf>
    <xf numFmtId="10" fontId="0" fillId="0" borderId="0" xfId="0" applyNumberFormat="1" applyBorder="1"/>
    <xf numFmtId="1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167" fontId="0" fillId="2" borderId="1" xfId="0" applyNumberFormat="1" applyFill="1" applyBorder="1" applyAlignment="1">
      <alignment horizontal="right"/>
    </xf>
    <xf numFmtId="168" fontId="0" fillId="0" borderId="6" xfId="0" applyNumberFormat="1" applyBorder="1"/>
    <xf numFmtId="0" fontId="10" fillId="0" borderId="0" xfId="0" applyFont="1"/>
    <xf numFmtId="10" fontId="10" fillId="0" borderId="0" xfId="0" applyNumberFormat="1" applyFont="1"/>
    <xf numFmtId="0" fontId="0" fillId="5" borderId="0" xfId="0" applyFill="1"/>
    <xf numFmtId="0" fontId="2" fillId="5" borderId="0" xfId="0" applyFont="1" applyFill="1"/>
    <xf numFmtId="0" fontId="10" fillId="5" borderId="0" xfId="0" applyFont="1" applyFill="1"/>
    <xf numFmtId="0" fontId="14" fillId="0" borderId="5" xfId="0" applyFont="1" applyFill="1" applyBorder="1"/>
    <xf numFmtId="0" fontId="14" fillId="0" borderId="6" xfId="0" applyFont="1" applyFill="1" applyBorder="1"/>
    <xf numFmtId="2" fontId="14" fillId="0" borderId="6" xfId="0" applyNumberFormat="1" applyFont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5" fillId="0" borderId="1" xfId="0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5" fontId="15" fillId="0" borderId="8" xfId="0" applyNumberFormat="1" applyFont="1" applyFill="1" applyBorder="1" applyAlignment="1">
      <alignment horizontal="center"/>
    </xf>
    <xf numFmtId="10" fontId="15" fillId="0" borderId="8" xfId="0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/>
    <xf numFmtId="0" fontId="0" fillId="0" borderId="10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0" fontId="0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right"/>
    </xf>
    <xf numFmtId="49" fontId="0" fillId="0" borderId="10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 vertical="center" wrapText="1"/>
    </xf>
    <xf numFmtId="166" fontId="0" fillId="0" borderId="10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49" fontId="19" fillId="4" borderId="1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165" fontId="2" fillId="6" borderId="1" xfId="0" applyNumberFormat="1" applyFont="1" applyFill="1" applyBorder="1" applyAlignment="1" applyProtection="1">
      <alignment horizontal="center"/>
    </xf>
    <xf numFmtId="164" fontId="2" fillId="6" borderId="1" xfId="1" applyNumberFormat="1" applyFont="1" applyFill="1" applyBorder="1" applyAlignment="1" applyProtection="1">
      <alignment horizontal="center"/>
    </xf>
    <xf numFmtId="0" fontId="2" fillId="0" borderId="0" xfId="0" applyFont="1" applyAlignment="1"/>
    <xf numFmtId="49" fontId="0" fillId="0" borderId="1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0" fontId="6" fillId="0" borderId="0" xfId="0" applyNumberFormat="1" applyFont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10" fontId="2" fillId="0" borderId="0" xfId="1" applyNumberFormat="1" applyFont="1" applyFill="1" applyBorder="1" applyAlignment="1" applyProtection="1">
      <alignment horizontal="center"/>
    </xf>
    <xf numFmtId="0" fontId="17" fillId="0" borderId="0" xfId="0" applyFont="1"/>
    <xf numFmtId="165" fontId="2" fillId="2" borderId="1" xfId="1" applyNumberFormat="1" applyFont="1" applyFill="1" applyBorder="1" applyAlignment="1" applyProtection="1">
      <alignment horizontal="center"/>
    </xf>
    <xf numFmtId="0" fontId="20" fillId="0" borderId="0" xfId="0" applyFont="1" applyProtection="1"/>
    <xf numFmtId="1" fontId="0" fillId="3" borderId="1" xfId="0" applyNumberFormat="1" applyFill="1" applyBorder="1"/>
    <xf numFmtId="0" fontId="14" fillId="0" borderId="3" xfId="0" applyFont="1" applyBorder="1" applyAlignment="1" applyProtection="1">
      <alignment horizontal="center" vertical="center" wrapText="1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9</xdr:col>
          <xdr:colOff>457200</xdr:colOff>
          <xdr:row>26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B41" sqref="B41"/>
    </sheetView>
  </sheetViews>
  <sheetFormatPr defaultRowHeight="15" x14ac:dyDescent="0.25"/>
  <cols>
    <col min="2" max="2" width="17.140625" customWidth="1"/>
    <col min="3" max="3" width="10.42578125" customWidth="1"/>
  </cols>
  <sheetData>
    <row r="1" spans="1:7" s="34" customFormat="1" x14ac:dyDescent="0.25"/>
    <row r="2" spans="1:7" s="36" customFormat="1" x14ac:dyDescent="0.25">
      <c r="A2" s="39"/>
    </row>
    <row r="3" spans="1:7" s="2" customFormat="1" x14ac:dyDescent="0.25"/>
    <row r="4" spans="1:7" s="2" customFormat="1" x14ac:dyDescent="0.25"/>
    <row r="5" spans="1:7" s="2" customFormat="1" x14ac:dyDescent="0.25"/>
    <row r="6" spans="1:7" s="2" customFormat="1" x14ac:dyDescent="0.25"/>
    <row r="7" spans="1:7" s="2" customFormat="1" x14ac:dyDescent="0.25"/>
    <row r="8" spans="1:7" s="2" customFormat="1" x14ac:dyDescent="0.25"/>
    <row r="9" spans="1:7" s="36" customFormat="1" x14ac:dyDescent="0.25">
      <c r="A9" s="2"/>
      <c r="B9" s="2"/>
      <c r="C9" s="40"/>
      <c r="D9" s="2"/>
      <c r="F9" s="2"/>
    </row>
    <row r="10" spans="1:7" s="36" customFormat="1" x14ac:dyDescent="0.25"/>
    <row r="11" spans="1:7" s="36" customFormat="1" x14ac:dyDescent="0.25">
      <c r="A11" s="39"/>
    </row>
    <row r="12" spans="1:7" s="36" customFormat="1" x14ac:dyDescent="0.25">
      <c r="A12" s="2"/>
      <c r="B12" s="2"/>
      <c r="C12" s="40"/>
      <c r="F12" s="2"/>
    </row>
    <row r="13" spans="1:7" s="36" customFormat="1" x14ac:dyDescent="0.25">
      <c r="A13" s="2"/>
      <c r="B13" s="2"/>
      <c r="C13" s="40"/>
      <c r="F13" s="2"/>
    </row>
    <row r="14" spans="1:7" s="36" customFormat="1" x14ac:dyDescent="0.25">
      <c r="A14" s="2"/>
      <c r="B14" s="2"/>
      <c r="C14" s="40"/>
      <c r="F14" s="2"/>
    </row>
    <row r="15" spans="1:7" s="36" customFormat="1" x14ac:dyDescent="0.25">
      <c r="A15" s="2"/>
      <c r="B15" s="2"/>
      <c r="C15" s="40"/>
      <c r="F15" s="2"/>
    </row>
    <row r="16" spans="1:7" s="36" customFormat="1" x14ac:dyDescent="0.25">
      <c r="A16" s="38"/>
      <c r="B16" s="41"/>
      <c r="G16" s="40"/>
    </row>
    <row r="17" spans="1:7" s="36" customFormat="1" x14ac:dyDescent="0.25">
      <c r="A17" s="2"/>
      <c r="B17" s="2"/>
      <c r="C17" s="40"/>
      <c r="D17" s="2"/>
      <c r="E17" s="40"/>
      <c r="F17" s="2"/>
      <c r="G17" s="40"/>
    </row>
    <row r="18" spans="1:7" s="36" customFormat="1" x14ac:dyDescent="0.25">
      <c r="A18" s="2"/>
      <c r="B18" s="2"/>
      <c r="C18" s="40"/>
      <c r="D18" s="2"/>
      <c r="F18" s="2"/>
      <c r="G18" s="40"/>
    </row>
    <row r="19" spans="1:7" s="36" customFormat="1" x14ac:dyDescent="0.25">
      <c r="A19" s="2"/>
      <c r="B19" s="2"/>
      <c r="C19" s="40"/>
      <c r="D19" s="2"/>
      <c r="F19" s="2"/>
      <c r="G19" s="40"/>
    </row>
    <row r="20" spans="1:7" s="36" customFormat="1" x14ac:dyDescent="0.25">
      <c r="A20" s="2"/>
      <c r="C20" s="40"/>
      <c r="D20" s="2"/>
      <c r="F20" s="2"/>
      <c r="G20" s="40"/>
    </row>
    <row r="21" spans="1:7" s="36" customFormat="1" x14ac:dyDescent="0.25">
      <c r="A21" s="39"/>
      <c r="D21" s="38"/>
      <c r="F21" s="38"/>
      <c r="G21" s="40"/>
    </row>
    <row r="22" spans="1:7" s="36" customFormat="1" x14ac:dyDescent="0.25">
      <c r="A22" s="2"/>
      <c r="B22" s="2"/>
      <c r="C22" s="40"/>
      <c r="F22" s="2"/>
      <c r="G22" s="40"/>
    </row>
    <row r="23" spans="1:7" s="36" customFormat="1" x14ac:dyDescent="0.25">
      <c r="A23" s="2"/>
      <c r="B23" s="2"/>
      <c r="F23" s="2"/>
      <c r="G23" s="40"/>
    </row>
    <row r="24" spans="1:7" s="36" customFormat="1" x14ac:dyDescent="0.25">
      <c r="A24" s="2"/>
      <c r="B24" s="2"/>
    </row>
    <row r="25" spans="1:7" s="36" customFormat="1" x14ac:dyDescent="0.25">
      <c r="A25" s="2"/>
      <c r="B25" s="2"/>
      <c r="C25" s="40"/>
      <c r="D25" s="2"/>
      <c r="F25" s="2"/>
    </row>
    <row r="26" spans="1:7" s="36" customFormat="1" x14ac:dyDescent="0.25">
      <c r="A26" s="2"/>
      <c r="B26" s="2"/>
      <c r="C26" s="40"/>
      <c r="D26" s="2"/>
      <c r="F26" s="2"/>
    </row>
    <row r="27" spans="1:7" s="36" customFormat="1" x14ac:dyDescent="0.25">
      <c r="A27" s="2"/>
      <c r="B27" s="2"/>
      <c r="C27" s="40"/>
      <c r="D27" s="38"/>
      <c r="F27" s="2"/>
    </row>
    <row r="28" spans="1:7" s="36" customFormat="1" ht="0.75" customHeight="1" x14ac:dyDescent="0.25">
      <c r="A28" s="2"/>
      <c r="B28" s="2"/>
      <c r="F28" s="2"/>
    </row>
    <row r="29" spans="1:7" s="36" customFormat="1" hidden="1" x14ac:dyDescent="0.25">
      <c r="A29" s="2"/>
      <c r="B29" s="2"/>
    </row>
    <row r="30" spans="1:7" s="36" customFormat="1" hidden="1" x14ac:dyDescent="0.25">
      <c r="A30" s="2"/>
      <c r="B30" s="2"/>
      <c r="F30" s="2"/>
    </row>
    <row r="31" spans="1:7" s="36" customFormat="1" x14ac:dyDescent="0.25"/>
    <row r="32" spans="1:7" s="35" customFormat="1" x14ac:dyDescent="0.25">
      <c r="C32" s="37"/>
      <c r="F32" s="36"/>
    </row>
    <row r="33" spans="3:6" s="35" customFormat="1" x14ac:dyDescent="0.25">
      <c r="C33" s="37"/>
      <c r="F33" s="36"/>
    </row>
    <row r="34" spans="3:6" s="35" customFormat="1" x14ac:dyDescent="0.25">
      <c r="C34" s="37"/>
      <c r="F34" s="36"/>
    </row>
    <row r="35" spans="3:6" s="35" customFormat="1" x14ac:dyDescent="0.25">
      <c r="C35" s="37"/>
      <c r="F35" s="36"/>
    </row>
    <row r="36" spans="3:6" s="35" customFormat="1" x14ac:dyDescent="0.25">
      <c r="C36" s="37"/>
      <c r="F36" s="36"/>
    </row>
    <row r="37" spans="3:6" s="35" customFormat="1" x14ac:dyDescent="0.25">
      <c r="C37" s="37"/>
      <c r="F37" s="36"/>
    </row>
  </sheetData>
  <pageMargins left="0.7" right="0.7" top="0.75" bottom="0.75" header="0.3" footer="0.3"/>
  <pageSetup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9</xdr:col>
                <xdr:colOff>457200</xdr:colOff>
                <xdr:row>26</xdr:row>
                <xdr:rowOff>180975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abSelected="1" topLeftCell="F1" zoomScaleNormal="100" workbookViewId="0">
      <selection activeCell="H23" sqref="H23"/>
    </sheetView>
  </sheetViews>
  <sheetFormatPr defaultRowHeight="15" x14ac:dyDescent="0.25"/>
  <cols>
    <col min="1" max="1" width="51" hidden="1" customWidth="1"/>
    <col min="2" max="2" width="11.42578125" hidden="1" customWidth="1"/>
    <col min="3" max="3" width="12.5703125" style="2" hidden="1" customWidth="1"/>
    <col min="4" max="4" width="13.5703125" style="19" hidden="1" customWidth="1"/>
    <col min="5" max="5" width="6" hidden="1" customWidth="1"/>
    <col min="6" max="6" width="94.28515625" style="80" customWidth="1"/>
    <col min="7" max="7" width="11.7109375" style="56" customWidth="1"/>
    <col min="8" max="8" width="94.42578125" customWidth="1"/>
  </cols>
  <sheetData>
    <row r="1" spans="1:8" ht="23.25" customHeight="1" x14ac:dyDescent="0.3">
      <c r="A1" s="13" t="s">
        <v>15</v>
      </c>
      <c r="C1" s="1"/>
      <c r="F1" s="100" t="s">
        <v>37</v>
      </c>
      <c r="H1" s="106" t="s">
        <v>95</v>
      </c>
    </row>
    <row r="2" spans="1:8" ht="21.75" customHeight="1" x14ac:dyDescent="0.25">
      <c r="A2" s="29" t="s">
        <v>16</v>
      </c>
      <c r="C2" s="1"/>
      <c r="F2" s="103" t="s">
        <v>82</v>
      </c>
      <c r="H2" s="117" t="s">
        <v>102</v>
      </c>
    </row>
    <row r="3" spans="1:8" ht="21.75" customHeight="1" x14ac:dyDescent="0.3">
      <c r="A3" s="30" t="s">
        <v>3</v>
      </c>
      <c r="B3" s="2"/>
      <c r="F3" s="101" t="s">
        <v>38</v>
      </c>
      <c r="H3" s="44" t="s">
        <v>88</v>
      </c>
    </row>
    <row r="4" spans="1:8" ht="16.5" customHeight="1" x14ac:dyDescent="0.3">
      <c r="A4" s="9" t="s">
        <v>2</v>
      </c>
      <c r="B4" s="11">
        <f>F9</f>
        <v>3</v>
      </c>
      <c r="C4" s="27"/>
      <c r="F4" s="121" t="str">
        <f>CONCATENATE("Description: ",VLOOKUP($F$3,Data!A$2:K$21,2,FALSE))</f>
        <v>Description: T-shirts, singlets, tank tops and similar garments, knitted or crocheted, of cotton</v>
      </c>
      <c r="H4" s="76">
        <f>$C$30</f>
        <v>0.33432248680439702</v>
      </c>
    </row>
    <row r="5" spans="1:8" ht="15" customHeight="1" x14ac:dyDescent="0.25">
      <c r="A5" s="9" t="s">
        <v>8</v>
      </c>
      <c r="B5" s="11">
        <f>F12</f>
        <v>-1</v>
      </c>
      <c r="C5" s="20"/>
      <c r="F5" s="122"/>
      <c r="H5" s="44" t="s">
        <v>36</v>
      </c>
    </row>
    <row r="6" spans="1:8" ht="18.75" x14ac:dyDescent="0.3">
      <c r="A6" s="9" t="s">
        <v>10</v>
      </c>
      <c r="B6" s="120">
        <f>F22</f>
        <v>898</v>
      </c>
      <c r="C6" s="20"/>
      <c r="F6" s="119" t="s">
        <v>101</v>
      </c>
      <c r="G6" s="57"/>
      <c r="H6" s="76">
        <f>$C$31</f>
        <v>-8.4731545170653177E-3</v>
      </c>
    </row>
    <row r="7" spans="1:8" ht="17.25" customHeight="1" x14ac:dyDescent="0.3">
      <c r="F7" s="102" t="s">
        <v>83</v>
      </c>
      <c r="G7" s="58"/>
      <c r="H7" s="44" t="s">
        <v>96</v>
      </c>
    </row>
    <row r="8" spans="1:8" ht="15.75" customHeight="1" x14ac:dyDescent="0.3">
      <c r="A8" s="33" t="s">
        <v>14</v>
      </c>
      <c r="B8" s="26" t="s">
        <v>5</v>
      </c>
      <c r="C8" s="26" t="s">
        <v>6</v>
      </c>
      <c r="F8" s="79" t="s">
        <v>84</v>
      </c>
      <c r="H8" s="76">
        <f>$C$32</f>
        <v>-1.687451468666068E-2</v>
      </c>
    </row>
    <row r="9" spans="1:8" ht="18.75" x14ac:dyDescent="0.3">
      <c r="A9" t="s">
        <v>22</v>
      </c>
      <c r="B9" s="43">
        <f>F20</f>
        <v>258.21988199999998</v>
      </c>
      <c r="C9" s="21">
        <f>$B$21*C12^(1-$B$4)*$C$18^($B$5+$B$4)</f>
        <v>262.6520071521702</v>
      </c>
      <c r="F9" s="78">
        <v>3</v>
      </c>
      <c r="H9" s="116"/>
    </row>
    <row r="10" spans="1:8" ht="15.75" x14ac:dyDescent="0.25">
      <c r="A10" t="s">
        <v>20</v>
      </c>
      <c r="B10" s="43">
        <f>F16</f>
        <v>284.49405300000001</v>
      </c>
      <c r="C10" s="21">
        <f>B20*$B$21*C13^(1-$B$4)*$C$18^($B$5+$B$4)</f>
        <v>213.21236493686175</v>
      </c>
      <c r="F10" s="109" t="str">
        <f>IF(F9=VLOOKUP($F$3,Data!A$2:J$21,3,FALSE)," ",CONCATENATE("Elasticity of Substitution used in the report for this product is ",VLOOKUP($F$3,Data!A$2:J$21,3,FALSE)))</f>
        <v xml:space="preserve"> </v>
      </c>
      <c r="H10" s="117" t="s">
        <v>109</v>
      </c>
    </row>
    <row r="11" spans="1:8" ht="19.5" customHeight="1" x14ac:dyDescent="0.25">
      <c r="A11" t="s">
        <v>21</v>
      </c>
      <c r="B11" s="43">
        <f>F18</f>
        <v>3894.7199489999998</v>
      </c>
      <c r="C11" s="21">
        <f>B19*$B$21*C14^(1-$B$4)*$C$18^($B$5+$B$4)</f>
        <v>3961.5695119109687</v>
      </c>
      <c r="F11" s="79" t="s">
        <v>85</v>
      </c>
      <c r="H11" s="79" t="s">
        <v>97</v>
      </c>
    </row>
    <row r="12" spans="1:8" ht="18.75" x14ac:dyDescent="0.3">
      <c r="A12" s="3" t="s">
        <v>13</v>
      </c>
      <c r="B12" s="6">
        <v>1</v>
      </c>
      <c r="C12" s="22">
        <v>1</v>
      </c>
      <c r="F12" s="78">
        <v>-1</v>
      </c>
      <c r="H12" s="118">
        <f>H4*F16</f>
        <v>95.112759280021933</v>
      </c>
    </row>
    <row r="13" spans="1:8" ht="15.75" x14ac:dyDescent="0.25">
      <c r="A13" s="4" t="s">
        <v>23</v>
      </c>
      <c r="B13" s="7">
        <v>1</v>
      </c>
      <c r="C13" s="23">
        <f>B13*(1+B27)</f>
        <v>1.165</v>
      </c>
      <c r="F13" s="109" t="str">
        <f>IF(F12=VLOOKUP($F$3,Data!A$2:K$21,4,FALSE),"",CONCATENATE("Total Demand Elasticity used in the report for this product is ",VLOOKUP($F$3,Data!A$2:K$21,4,FALSE)))</f>
        <v/>
      </c>
      <c r="H13" s="44" t="s">
        <v>98</v>
      </c>
    </row>
    <row r="14" spans="1:8" ht="18.75" x14ac:dyDescent="0.3">
      <c r="A14" s="5" t="s">
        <v>24</v>
      </c>
      <c r="B14" s="7">
        <v>1</v>
      </c>
      <c r="C14" s="24">
        <v>1</v>
      </c>
      <c r="F14" s="119" t="s">
        <v>103</v>
      </c>
      <c r="H14" s="118">
        <f>F20*H8</f>
        <v>-4.3573351911967872</v>
      </c>
    </row>
    <row r="15" spans="1:8" ht="18.75" x14ac:dyDescent="0.3">
      <c r="A15" s="3" t="s">
        <v>0</v>
      </c>
      <c r="B15" s="25">
        <f>B9/B12</f>
        <v>258.21988199999998</v>
      </c>
      <c r="C15" s="22">
        <f>C9/C12</f>
        <v>262.6520071521702</v>
      </c>
      <c r="F15" s="79" t="s">
        <v>105</v>
      </c>
      <c r="G15" s="58"/>
      <c r="H15" s="44" t="s">
        <v>87</v>
      </c>
    </row>
    <row r="16" spans="1:8" ht="18.75" customHeight="1" x14ac:dyDescent="0.3">
      <c r="A16" s="4" t="s">
        <v>25</v>
      </c>
      <c r="B16" s="20">
        <f>B10/B13</f>
        <v>284.49405300000001</v>
      </c>
      <c r="C16" s="23">
        <f t="shared" ref="C16:C17" si="0">C10/C13</f>
        <v>183.0149055252032</v>
      </c>
      <c r="F16" s="104">
        <f>VLOOKUP($F$3,Data!A$2:K$21,8,FALSE)</f>
        <v>284.49405300000001</v>
      </c>
      <c r="H16" s="77">
        <f>ROUND(H8*F22,0)</f>
        <v>-15</v>
      </c>
    </row>
    <row r="17" spans="1:8" s="54" customFormat="1" ht="18.75" x14ac:dyDescent="0.3">
      <c r="A17" s="59" t="s">
        <v>26</v>
      </c>
      <c r="B17" s="60">
        <f>B11/B14</f>
        <v>3894.7199489999998</v>
      </c>
      <c r="C17" s="61">
        <f t="shared" si="0"/>
        <v>3961.5695119109687</v>
      </c>
      <c r="D17" s="55"/>
      <c r="F17" s="79" t="s">
        <v>106</v>
      </c>
      <c r="G17" s="58"/>
      <c r="H17" s="44" t="s">
        <v>99</v>
      </c>
    </row>
    <row r="18" spans="1:8" ht="17.25" customHeight="1" x14ac:dyDescent="0.3">
      <c r="A18" s="14" t="s">
        <v>12</v>
      </c>
      <c r="B18" s="53">
        <f>(1+$B$19+$B$20)^(1/(1-$B$4))</f>
        <v>0.24122865285329984</v>
      </c>
      <c r="C18" s="53">
        <f>(1+$B$19+$B$20*C13^(1-B4))^(1/(1-$B$4))</f>
        <v>0.24329008735593702</v>
      </c>
      <c r="F18" s="104">
        <f>VLOOKUP($F$3,Data!A$2:K$21,9,FALSE)</f>
        <v>3894.7199489999998</v>
      </c>
      <c r="H18" s="118">
        <f>H8*F24</f>
        <v>-1.4524450637322623</v>
      </c>
    </row>
    <row r="19" spans="1:8" ht="18.75" x14ac:dyDescent="0.3">
      <c r="A19" s="20" t="s">
        <v>27</v>
      </c>
      <c r="B19" s="22">
        <f>B11/B9</f>
        <v>15.082959216130384</v>
      </c>
      <c r="C19" s="6"/>
      <c r="F19" s="79" t="s">
        <v>107</v>
      </c>
      <c r="G19" s="58"/>
    </row>
    <row r="20" spans="1:8" ht="18.75" x14ac:dyDescent="0.3">
      <c r="A20" s="4" t="s">
        <v>28</v>
      </c>
      <c r="B20" s="23">
        <f>B10/B9</f>
        <v>1.1017511540803819</v>
      </c>
      <c r="C20" s="7"/>
      <c r="D20" s="111"/>
      <c r="F20" s="104">
        <f>VLOOKUP($F$3,Data!A$2:K$21,5,FALSE)</f>
        <v>258.21988199999998</v>
      </c>
    </row>
    <row r="21" spans="1:8" ht="17.25" customHeight="1" x14ac:dyDescent="0.25">
      <c r="A21" s="5" t="s">
        <v>11</v>
      </c>
      <c r="B21" s="24">
        <f>B9/(1+B20+B19)^((B5+B4)/(1-B4))</f>
        <v>4437.433884</v>
      </c>
      <c r="C21" s="8"/>
      <c r="F21" s="79" t="s">
        <v>104</v>
      </c>
    </row>
    <row r="22" spans="1:8" ht="18.75" x14ac:dyDescent="0.3">
      <c r="A22" s="20"/>
      <c r="B22" s="23"/>
      <c r="C22" s="7"/>
      <c r="F22" s="115">
        <f>VLOOKUP($F$3,Data!A$2:K$21,7,FALSE)</f>
        <v>898</v>
      </c>
      <c r="G22" s="58"/>
    </row>
    <row r="23" spans="1:8" ht="18.75" x14ac:dyDescent="0.3">
      <c r="A23" s="20"/>
      <c r="B23" s="23"/>
      <c r="C23" s="7"/>
      <c r="F23" s="79" t="s">
        <v>108</v>
      </c>
      <c r="G23" s="58"/>
    </row>
    <row r="24" spans="1:8" ht="18.75" x14ac:dyDescent="0.3">
      <c r="A24" s="31" t="s">
        <v>1</v>
      </c>
      <c r="B24" s="1" t="s">
        <v>7</v>
      </c>
      <c r="F24" s="104">
        <f>VLOOKUP($F$3,Data!A$2:K$21,6,FALSE)</f>
        <v>86.07329399999999</v>
      </c>
    </row>
    <row r="25" spans="1:8" ht="13.5" customHeight="1" x14ac:dyDescent="0.3">
      <c r="A25" s="16" t="s">
        <v>29</v>
      </c>
      <c r="B25" s="17">
        <f>F28</f>
        <v>0</v>
      </c>
      <c r="F25" s="110"/>
      <c r="G25" s="58"/>
    </row>
    <row r="26" spans="1:8" ht="15.75" x14ac:dyDescent="0.25">
      <c r="A26" s="16" t="s">
        <v>30</v>
      </c>
      <c r="B26" s="17">
        <f>F30</f>
        <v>0.16500000000000001</v>
      </c>
      <c r="F26" s="79" t="s">
        <v>100</v>
      </c>
    </row>
    <row r="27" spans="1:8" ht="15.75" x14ac:dyDescent="0.25">
      <c r="A27" s="2" t="s">
        <v>4</v>
      </c>
      <c r="B27" s="10">
        <f>(B26-B25)/(1+B25)</f>
        <v>0.16500000000000001</v>
      </c>
      <c r="F27" s="79" t="s">
        <v>89</v>
      </c>
    </row>
    <row r="28" spans="1:8" ht="18.75" x14ac:dyDescent="0.3">
      <c r="F28" s="105">
        <f>VLOOKUP($F$3,Data!A$2:K$21,10,FALSE)</f>
        <v>0</v>
      </c>
      <c r="G28" s="58"/>
    </row>
    <row r="29" spans="1:8" ht="15.75" customHeight="1" x14ac:dyDescent="0.25">
      <c r="A29" s="32" t="s">
        <v>32</v>
      </c>
      <c r="B29" s="14"/>
      <c r="C29" s="47"/>
      <c r="D29" s="48"/>
      <c r="F29" s="79" t="s">
        <v>86</v>
      </c>
    </row>
    <row r="30" spans="1:8" ht="18.75" customHeight="1" x14ac:dyDescent="0.3">
      <c r="A30" s="15" t="s">
        <v>17</v>
      </c>
      <c r="B30" s="12"/>
      <c r="C30" s="18">
        <f>B10/C10-1</f>
        <v>0.33432248680439702</v>
      </c>
      <c r="F30" s="105">
        <f>VLOOKUP($F$3,Data!A$2:K$21,11,FALSE)</f>
        <v>0.16500000000000001</v>
      </c>
    </row>
    <row r="31" spans="1:8" ht="17.25" customHeight="1" x14ac:dyDescent="0.3">
      <c r="A31" s="15" t="s">
        <v>18</v>
      </c>
      <c r="B31" s="12"/>
      <c r="C31" s="18">
        <f>B18/C18-1</f>
        <v>-8.4731545170653177E-3</v>
      </c>
      <c r="D31" s="49"/>
      <c r="E31" s="19"/>
      <c r="F31" s="81"/>
      <c r="G31" s="58"/>
    </row>
    <row r="32" spans="1:8" x14ac:dyDescent="0.25">
      <c r="A32" s="15" t="s">
        <v>19</v>
      </c>
      <c r="B32" s="12"/>
      <c r="C32" s="18">
        <f>B9/C9-1</f>
        <v>-1.687451468666068E-2</v>
      </c>
      <c r="D32" s="49"/>
      <c r="E32" s="19"/>
    </row>
    <row r="33" spans="1:5" ht="15.75" customHeight="1" x14ac:dyDescent="0.25">
      <c r="A33" s="15" t="s">
        <v>9</v>
      </c>
      <c r="B33" s="42"/>
      <c r="C33" s="28">
        <f>ROUND(((B15/C15)-1)*B6,0)</f>
        <v>-15</v>
      </c>
      <c r="D33" s="50"/>
      <c r="E33" s="19"/>
    </row>
    <row r="34" spans="1:5" x14ac:dyDescent="0.25">
      <c r="A34" s="15" t="s">
        <v>31</v>
      </c>
      <c r="B34" s="42"/>
      <c r="C34" s="52">
        <f>C32*(B9)*1/B4</f>
        <v>-1.4524450637322623</v>
      </c>
      <c r="D34" s="51"/>
    </row>
    <row r="35" spans="1:5" x14ac:dyDescent="0.25">
      <c r="D35" s="23"/>
    </row>
    <row r="36" spans="1:5" ht="17.45" customHeight="1" x14ac:dyDescent="0.25">
      <c r="D36" s="49"/>
    </row>
    <row r="39" spans="1:5" ht="9.6" customHeight="1" x14ac:dyDescent="0.25"/>
    <row r="42" spans="1:5" ht="14.25" customHeight="1" x14ac:dyDescent="0.25"/>
    <row r="45" spans="1:5" ht="20.25" customHeight="1" x14ac:dyDescent="0.25"/>
  </sheetData>
  <mergeCells count="1">
    <mergeCell ref="F4:F5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="Baseline value is f3">
          <x14:formula1>
            <xm:f>Range!$A$2:$A$4</xm:f>
          </x14:formula1>
          <xm:sqref>F9</xm:sqref>
        </x14:dataValidation>
        <x14:dataValidation type="list" allowBlank="1" showInputMessage="1" showErrorMessage="1">
          <x14:formula1>
            <xm:f>Data!$A$2:$A$21</xm:f>
          </x14:formula1>
          <xm:sqref>F3</xm:sqref>
        </x14:dataValidation>
        <x14:dataValidation type="list" allowBlank="1" showInputMessage="1" showErrorMessage="1">
          <x14:formula1>
            <xm:f>Range!$B$2:$B$4</xm:f>
          </x14:formula1>
          <xm:sqref>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workbookViewId="0">
      <selection activeCell="A14" sqref="A14"/>
    </sheetView>
  </sheetViews>
  <sheetFormatPr defaultRowHeight="15" x14ac:dyDescent="0.25"/>
  <cols>
    <col min="1" max="1" width="16" style="71" customWidth="1"/>
    <col min="2" max="2" width="22.28515625" style="71" customWidth="1"/>
    <col min="3" max="3" width="18.5703125" style="72" customWidth="1"/>
    <col min="4" max="4" width="12.85546875" style="72" customWidth="1"/>
    <col min="5" max="5" width="16.5703125" style="73" customWidth="1"/>
    <col min="6" max="6" width="14.28515625" style="112" customWidth="1"/>
    <col min="7" max="7" width="12.28515625" style="72" customWidth="1"/>
    <col min="8" max="8" width="15.140625" style="73" customWidth="1"/>
    <col min="9" max="9" width="15" style="73" customWidth="1"/>
    <col min="10" max="10" width="13.85546875" style="74" customWidth="1"/>
    <col min="11" max="11" width="18.28515625" style="75" customWidth="1"/>
    <col min="13" max="13" width="12.42578125" style="46" customWidth="1"/>
    <col min="14" max="14" width="15.42578125" style="45" customWidth="1"/>
    <col min="15" max="15" width="16.42578125" style="46" customWidth="1"/>
  </cols>
  <sheetData>
    <row r="1" spans="1:15" s="29" customFormat="1" ht="60" x14ac:dyDescent="0.25">
      <c r="A1" s="94" t="s">
        <v>60</v>
      </c>
      <c r="B1" s="94" t="s">
        <v>61</v>
      </c>
      <c r="C1" s="82" t="s">
        <v>33</v>
      </c>
      <c r="D1" s="82" t="s">
        <v>34</v>
      </c>
      <c r="E1" s="95" t="s">
        <v>90</v>
      </c>
      <c r="F1" s="113" t="s">
        <v>91</v>
      </c>
      <c r="G1" s="82" t="s">
        <v>92</v>
      </c>
      <c r="H1" s="95" t="s">
        <v>93</v>
      </c>
      <c r="I1" s="95" t="s">
        <v>94</v>
      </c>
      <c r="J1" s="96" t="s">
        <v>59</v>
      </c>
      <c r="K1" s="97" t="s">
        <v>58</v>
      </c>
      <c r="M1" s="98"/>
      <c r="N1" s="99"/>
      <c r="O1" s="98"/>
    </row>
    <row r="2" spans="1:15" ht="15.75" x14ac:dyDescent="0.25">
      <c r="A2" s="86" t="s">
        <v>38</v>
      </c>
      <c r="B2" s="85" t="s">
        <v>62</v>
      </c>
      <c r="C2" s="108">
        <v>3</v>
      </c>
      <c r="D2" s="107">
        <v>-1</v>
      </c>
      <c r="E2" s="88">
        <v>258.21988199999998</v>
      </c>
      <c r="F2" s="114">
        <f t="shared" ref="F2:F21" si="0">E2*1/C2</f>
        <v>86.07329399999999</v>
      </c>
      <c r="G2" s="87">
        <v>898</v>
      </c>
      <c r="H2" s="88">
        <v>284.49405300000001</v>
      </c>
      <c r="I2" s="88">
        <v>3894.7199489999998</v>
      </c>
      <c r="J2" s="89">
        <v>0</v>
      </c>
      <c r="K2" s="90">
        <v>0.16500000000000001</v>
      </c>
      <c r="M2" s="62"/>
      <c r="N2" s="63"/>
      <c r="O2" s="62"/>
    </row>
    <row r="3" spans="1:15" ht="15.75" x14ac:dyDescent="0.25">
      <c r="A3" s="86" t="s">
        <v>39</v>
      </c>
      <c r="B3" s="85" t="s">
        <v>63</v>
      </c>
      <c r="C3" s="108">
        <v>3</v>
      </c>
      <c r="D3" s="107">
        <v>-1</v>
      </c>
      <c r="E3" s="88">
        <v>233.565697</v>
      </c>
      <c r="F3" s="114">
        <f t="shared" si="0"/>
        <v>77.855232333333333</v>
      </c>
      <c r="G3" s="87">
        <v>812</v>
      </c>
      <c r="H3" s="88">
        <v>141.67716999999999</v>
      </c>
      <c r="I3" s="88">
        <v>6029.9616969999997</v>
      </c>
      <c r="J3" s="89">
        <v>0</v>
      </c>
      <c r="K3" s="90">
        <v>0.32</v>
      </c>
      <c r="M3" s="62"/>
      <c r="N3" s="63"/>
      <c r="O3" s="62"/>
    </row>
    <row r="4" spans="1:15" ht="15.75" x14ac:dyDescent="0.25">
      <c r="A4" s="86" t="s">
        <v>40</v>
      </c>
      <c r="B4" s="85" t="s">
        <v>64</v>
      </c>
      <c r="C4" s="108">
        <v>3</v>
      </c>
      <c r="D4" s="107">
        <v>-1</v>
      </c>
      <c r="E4" s="88">
        <v>308.58622400000002</v>
      </c>
      <c r="F4" s="114">
        <f t="shared" si="0"/>
        <v>102.86207466666667</v>
      </c>
      <c r="G4" s="87">
        <v>1073</v>
      </c>
      <c r="H4" s="88">
        <v>112.034507</v>
      </c>
      <c r="I4" s="88">
        <v>7412.9697460000007</v>
      </c>
      <c r="J4" s="89">
        <v>0</v>
      </c>
      <c r="K4" s="90">
        <v>0.16500000000000001</v>
      </c>
      <c r="M4" s="62"/>
      <c r="N4" s="63"/>
      <c r="O4" s="62"/>
    </row>
    <row r="5" spans="1:15" ht="15.75" x14ac:dyDescent="0.25">
      <c r="A5" s="86" t="s">
        <v>41</v>
      </c>
      <c r="B5" s="85" t="s">
        <v>65</v>
      </c>
      <c r="C5" s="108">
        <v>3</v>
      </c>
      <c r="D5" s="107">
        <v>-1</v>
      </c>
      <c r="E5" s="88">
        <v>174.236028</v>
      </c>
      <c r="F5" s="114">
        <f t="shared" si="0"/>
        <v>58.078676000000002</v>
      </c>
      <c r="G5" s="87">
        <v>606</v>
      </c>
      <c r="H5" s="88">
        <v>106.166217</v>
      </c>
      <c r="I5" s="88">
        <v>1707.7499560000001</v>
      </c>
      <c r="J5" s="89">
        <v>0</v>
      </c>
      <c r="K5" s="90">
        <v>0.32</v>
      </c>
      <c r="M5" s="62"/>
      <c r="N5" s="63"/>
      <c r="O5" s="62"/>
    </row>
    <row r="6" spans="1:15" ht="15.75" x14ac:dyDescent="0.25">
      <c r="A6" s="86" t="s">
        <v>42</v>
      </c>
      <c r="B6" s="85" t="s">
        <v>66</v>
      </c>
      <c r="C6" s="108">
        <v>3</v>
      </c>
      <c r="D6" s="107">
        <v>-1</v>
      </c>
      <c r="E6" s="88">
        <v>92.827664200000001</v>
      </c>
      <c r="F6" s="114">
        <f t="shared" si="0"/>
        <v>30.942554733333335</v>
      </c>
      <c r="G6" s="87">
        <v>323</v>
      </c>
      <c r="H6" s="88">
        <v>59.930928999999999</v>
      </c>
      <c r="I6" s="88">
        <v>1475.3671159999999</v>
      </c>
      <c r="J6" s="89">
        <v>0</v>
      </c>
      <c r="K6" s="90">
        <v>0.14899999999999999</v>
      </c>
      <c r="M6" s="62"/>
      <c r="N6" s="63"/>
      <c r="O6" s="62"/>
    </row>
    <row r="7" spans="1:15" ht="15.75" x14ac:dyDescent="0.25">
      <c r="A7" s="86" t="s">
        <v>43</v>
      </c>
      <c r="B7" s="85" t="s">
        <v>67</v>
      </c>
      <c r="C7" s="108">
        <v>3</v>
      </c>
      <c r="D7" s="107">
        <v>-1</v>
      </c>
      <c r="E7" s="88">
        <v>81.0260569</v>
      </c>
      <c r="F7" s="114">
        <f t="shared" si="0"/>
        <v>27.008685633333332</v>
      </c>
      <c r="G7" s="87">
        <v>568</v>
      </c>
      <c r="H7" s="88">
        <v>48.373159000000001</v>
      </c>
      <c r="I7" s="88">
        <v>1174.9050460000001</v>
      </c>
      <c r="J7" s="89">
        <v>0</v>
      </c>
      <c r="K7" s="90">
        <v>0.27899999999999997</v>
      </c>
      <c r="M7" s="62"/>
      <c r="N7" s="63"/>
      <c r="O7" s="62"/>
    </row>
    <row r="8" spans="1:15" ht="15.75" x14ac:dyDescent="0.25">
      <c r="A8" s="86" t="s">
        <v>44</v>
      </c>
      <c r="B8" s="85" t="s">
        <v>68</v>
      </c>
      <c r="C8" s="108">
        <v>3</v>
      </c>
      <c r="D8" s="107">
        <v>-1</v>
      </c>
      <c r="E8" s="88">
        <v>34.214633999999997</v>
      </c>
      <c r="F8" s="114">
        <f t="shared" si="0"/>
        <v>11.404877999999998</v>
      </c>
      <c r="G8" s="87">
        <v>240</v>
      </c>
      <c r="H8" s="88">
        <v>31.341328000000001</v>
      </c>
      <c r="I8" s="88">
        <v>550.85957499999995</v>
      </c>
      <c r="J8" s="89">
        <v>0</v>
      </c>
      <c r="K8" s="90">
        <v>0.272017063107442</v>
      </c>
      <c r="M8" s="62"/>
      <c r="N8" s="63"/>
      <c r="O8" s="62"/>
    </row>
    <row r="9" spans="1:15" ht="15.75" x14ac:dyDescent="0.25">
      <c r="A9" s="86" t="s">
        <v>45</v>
      </c>
      <c r="B9" s="85" t="s">
        <v>69</v>
      </c>
      <c r="C9" s="108">
        <v>3</v>
      </c>
      <c r="D9" s="107">
        <v>-1</v>
      </c>
      <c r="E9" s="88">
        <v>416.47148569999996</v>
      </c>
      <c r="F9" s="114">
        <f t="shared" si="0"/>
        <v>138.82382856666666</v>
      </c>
      <c r="G9" s="87">
        <v>2918</v>
      </c>
      <c r="H9" s="88">
        <v>26.880794000000002</v>
      </c>
      <c r="I9" s="88">
        <v>5182.2727520000008</v>
      </c>
      <c r="J9" s="89">
        <v>0</v>
      </c>
      <c r="K9" s="90">
        <v>0.16600000000000001</v>
      </c>
      <c r="M9" s="62"/>
      <c r="N9" s="63"/>
      <c r="O9" s="62"/>
    </row>
    <row r="10" spans="1:15" ht="15.75" x14ac:dyDescent="0.25">
      <c r="A10" s="86" t="s">
        <v>46</v>
      </c>
      <c r="B10" s="85" t="s">
        <v>70</v>
      </c>
      <c r="C10" s="108">
        <v>3</v>
      </c>
      <c r="D10" s="107">
        <v>-1</v>
      </c>
      <c r="E10" s="88">
        <v>87.477081580000004</v>
      </c>
      <c r="F10" s="114">
        <f t="shared" si="0"/>
        <v>29.159027193333333</v>
      </c>
      <c r="G10" s="87">
        <v>304</v>
      </c>
      <c r="H10" s="88">
        <v>19.57799</v>
      </c>
      <c r="I10" s="88">
        <v>1633.5147770000001</v>
      </c>
      <c r="J10" s="89">
        <v>0</v>
      </c>
      <c r="K10" s="90">
        <v>0.28199999999999997</v>
      </c>
      <c r="M10" s="62"/>
      <c r="N10" s="63"/>
      <c r="O10" s="62"/>
    </row>
    <row r="11" spans="1:15" ht="15.75" x14ac:dyDescent="0.25">
      <c r="A11" s="86" t="s">
        <v>47</v>
      </c>
      <c r="B11" s="92" t="s">
        <v>71</v>
      </c>
      <c r="C11" s="108">
        <v>3</v>
      </c>
      <c r="D11" s="107">
        <v>-1</v>
      </c>
      <c r="E11" s="88">
        <v>73.7261527</v>
      </c>
      <c r="F11" s="114">
        <f t="shared" si="0"/>
        <v>24.575384233333335</v>
      </c>
      <c r="G11" s="87">
        <v>517</v>
      </c>
      <c r="H11" s="88">
        <v>17.592967999999999</v>
      </c>
      <c r="I11" s="88">
        <v>1151.4506000000001</v>
      </c>
      <c r="J11" s="89">
        <v>0</v>
      </c>
      <c r="K11" s="90">
        <v>0.28199999999999997</v>
      </c>
      <c r="M11" s="62"/>
      <c r="N11" s="63"/>
      <c r="O11" s="62"/>
    </row>
    <row r="12" spans="1:15" ht="15.75" x14ac:dyDescent="0.25">
      <c r="A12" s="91" t="s">
        <v>48</v>
      </c>
      <c r="B12" s="93" t="s">
        <v>72</v>
      </c>
      <c r="C12" s="108">
        <v>4</v>
      </c>
      <c r="D12" s="107">
        <v>-0.5</v>
      </c>
      <c r="E12" s="88">
        <v>1549.87057392</v>
      </c>
      <c r="F12" s="114">
        <f t="shared" si="0"/>
        <v>387.46764347999999</v>
      </c>
      <c r="G12" s="87">
        <v>754</v>
      </c>
      <c r="H12" s="88">
        <v>447.73289299999999</v>
      </c>
      <c r="I12" s="88">
        <v>446.92430400000001</v>
      </c>
      <c r="J12" s="89">
        <v>0</v>
      </c>
      <c r="K12" s="90">
        <v>5.5E-2</v>
      </c>
      <c r="M12" s="64"/>
      <c r="N12" s="65"/>
      <c r="O12" s="64"/>
    </row>
    <row r="13" spans="1:15" ht="15.75" x14ac:dyDescent="0.25">
      <c r="A13" s="91" t="s">
        <v>49</v>
      </c>
      <c r="B13" s="93" t="s">
        <v>73</v>
      </c>
      <c r="C13" s="108">
        <v>3</v>
      </c>
      <c r="D13" s="107">
        <v>-1</v>
      </c>
      <c r="E13" s="88">
        <v>580.36299499999996</v>
      </c>
      <c r="F13" s="114">
        <f t="shared" si="0"/>
        <v>193.45433166666666</v>
      </c>
      <c r="G13" s="87">
        <v>334</v>
      </c>
      <c r="H13" s="88">
        <v>64.393939000000003</v>
      </c>
      <c r="I13" s="88">
        <v>341.730659</v>
      </c>
      <c r="J13" s="89">
        <v>0</v>
      </c>
      <c r="K13" s="90">
        <v>6.5000000000000002E-2</v>
      </c>
      <c r="M13" s="64"/>
      <c r="N13" s="65"/>
      <c r="O13" s="64"/>
    </row>
    <row r="14" spans="1:15" ht="15.75" x14ac:dyDescent="0.25">
      <c r="A14" s="91" t="s">
        <v>50</v>
      </c>
      <c r="B14" s="93" t="s">
        <v>74</v>
      </c>
      <c r="C14" s="108">
        <v>4</v>
      </c>
      <c r="D14" s="107">
        <v>-0.5</v>
      </c>
      <c r="E14" s="88">
        <v>202146.13210399999</v>
      </c>
      <c r="F14" s="114">
        <f t="shared" si="0"/>
        <v>50536.533025999997</v>
      </c>
      <c r="G14" s="87">
        <v>64000</v>
      </c>
      <c r="H14" s="88">
        <v>34.029868999999998</v>
      </c>
      <c r="I14" s="88">
        <v>46474.712705999998</v>
      </c>
      <c r="J14" s="89">
        <v>0</v>
      </c>
      <c r="K14" s="90">
        <v>1.6078280956108399E-3</v>
      </c>
      <c r="M14" s="64"/>
      <c r="N14" s="65"/>
      <c r="O14" s="64"/>
    </row>
    <row r="15" spans="1:15" ht="15.75" x14ac:dyDescent="0.25">
      <c r="A15" s="91" t="s">
        <v>51</v>
      </c>
      <c r="B15" s="93" t="s">
        <v>75</v>
      </c>
      <c r="C15" s="108">
        <v>2</v>
      </c>
      <c r="D15" s="107">
        <v>-1</v>
      </c>
      <c r="E15" s="88">
        <v>466.26245799999998</v>
      </c>
      <c r="F15" s="114">
        <f t="shared" si="0"/>
        <v>233.13122899999999</v>
      </c>
      <c r="G15" s="87" t="s">
        <v>35</v>
      </c>
      <c r="H15" s="88">
        <v>24.401084999999998</v>
      </c>
      <c r="I15" s="88">
        <v>45.555487999999997</v>
      </c>
      <c r="J15" s="89">
        <v>0</v>
      </c>
      <c r="K15" s="90">
        <v>6.4000000000000001E-2</v>
      </c>
      <c r="M15" s="64"/>
      <c r="N15" s="65"/>
      <c r="O15" s="64"/>
    </row>
    <row r="16" spans="1:15" ht="15.75" x14ac:dyDescent="0.25">
      <c r="A16" s="91" t="s">
        <v>52</v>
      </c>
      <c r="B16" s="93" t="s">
        <v>76</v>
      </c>
      <c r="C16" s="108">
        <v>4</v>
      </c>
      <c r="D16" s="107">
        <v>-0.5</v>
      </c>
      <c r="E16" s="88">
        <v>30933.235778999999</v>
      </c>
      <c r="F16" s="114">
        <f t="shared" si="0"/>
        <v>7733.3089447499997</v>
      </c>
      <c r="G16" s="87">
        <v>3271</v>
      </c>
      <c r="H16" s="88">
        <v>21.388708999999999</v>
      </c>
      <c r="I16" s="88">
        <v>24642.300995000001</v>
      </c>
      <c r="J16" s="89">
        <v>0</v>
      </c>
      <c r="K16" s="90">
        <v>7.5235675955533099E-4</v>
      </c>
      <c r="M16" s="64"/>
      <c r="N16" s="65"/>
      <c r="O16" s="64"/>
    </row>
    <row r="17" spans="1:15" ht="15.75" x14ac:dyDescent="0.25">
      <c r="A17" s="91" t="s">
        <v>53</v>
      </c>
      <c r="B17" s="93" t="s">
        <v>77</v>
      </c>
      <c r="C17" s="108">
        <v>4</v>
      </c>
      <c r="D17" s="107">
        <v>-1</v>
      </c>
      <c r="E17" s="88">
        <v>92.994524999999996</v>
      </c>
      <c r="F17" s="114">
        <f t="shared" si="0"/>
        <v>23.248631249999999</v>
      </c>
      <c r="G17" s="87">
        <v>45</v>
      </c>
      <c r="H17" s="88">
        <v>19.496566999999999</v>
      </c>
      <c r="I17" s="88">
        <v>36.737876</v>
      </c>
      <c r="J17" s="89">
        <v>0</v>
      </c>
      <c r="K17" s="90">
        <v>3.5000000000000003E-2</v>
      </c>
      <c r="M17" s="64"/>
      <c r="N17" s="65"/>
      <c r="O17" s="64"/>
    </row>
    <row r="18" spans="1:15" s="2" customFormat="1" ht="15.75" x14ac:dyDescent="0.25">
      <c r="A18" s="91" t="s">
        <v>54</v>
      </c>
      <c r="B18" s="93" t="s">
        <v>78</v>
      </c>
      <c r="C18" s="108">
        <v>3</v>
      </c>
      <c r="D18" s="107">
        <v>-1</v>
      </c>
      <c r="E18" s="88">
        <v>15297.254391</v>
      </c>
      <c r="F18" s="114">
        <f t="shared" si="0"/>
        <v>5099.0847970000004</v>
      </c>
      <c r="G18" s="87">
        <v>22546</v>
      </c>
      <c r="H18" s="88">
        <v>18.425432000000001</v>
      </c>
      <c r="I18" s="88">
        <v>4962.8242220000002</v>
      </c>
      <c r="J18" s="89">
        <v>0</v>
      </c>
      <c r="K18" s="90">
        <v>6.4000000000000001E-2</v>
      </c>
      <c r="M18" s="64"/>
      <c r="N18" s="65"/>
      <c r="O18" s="64"/>
    </row>
    <row r="19" spans="1:15" ht="15.75" x14ac:dyDescent="0.25">
      <c r="A19" s="91" t="s">
        <v>55</v>
      </c>
      <c r="B19" s="93" t="s">
        <v>79</v>
      </c>
      <c r="C19" s="108">
        <v>3</v>
      </c>
      <c r="D19" s="107">
        <v>-0.5</v>
      </c>
      <c r="E19" s="88">
        <v>4023.2845539999998</v>
      </c>
      <c r="F19" s="114">
        <f t="shared" si="0"/>
        <v>1341.0948513333333</v>
      </c>
      <c r="G19" s="87">
        <v>6824</v>
      </c>
      <c r="H19" s="88">
        <v>9.4494819999999997</v>
      </c>
      <c r="I19" s="88">
        <v>730.54752199999996</v>
      </c>
      <c r="J19" s="89">
        <v>0</v>
      </c>
      <c r="K19" s="90">
        <v>6.4000000000000001E-2</v>
      </c>
      <c r="M19" s="64"/>
      <c r="N19" s="65"/>
      <c r="O19" s="64"/>
    </row>
    <row r="20" spans="1:15" ht="15.75" x14ac:dyDescent="0.25">
      <c r="A20" s="91" t="s">
        <v>56</v>
      </c>
      <c r="B20" s="93" t="s">
        <v>80</v>
      </c>
      <c r="C20" s="108">
        <v>2</v>
      </c>
      <c r="D20" s="107">
        <v>-1</v>
      </c>
      <c r="E20" s="88">
        <v>286.33029930000004</v>
      </c>
      <c r="F20" s="114">
        <f t="shared" si="0"/>
        <v>143.16514965000002</v>
      </c>
      <c r="G20" s="87">
        <v>486</v>
      </c>
      <c r="H20" s="88">
        <v>5.1343430000000003</v>
      </c>
      <c r="I20" s="88">
        <v>467.28381800000005</v>
      </c>
      <c r="J20" s="89">
        <v>0</v>
      </c>
      <c r="K20" s="90">
        <v>0.06</v>
      </c>
      <c r="M20" s="64"/>
      <c r="N20" s="65"/>
      <c r="O20" s="64"/>
    </row>
    <row r="21" spans="1:15" ht="15.75" x14ac:dyDescent="0.25">
      <c r="A21" s="91" t="s">
        <v>57</v>
      </c>
      <c r="B21" s="93" t="s">
        <v>81</v>
      </c>
      <c r="C21" s="108">
        <v>3</v>
      </c>
      <c r="D21" s="107">
        <v>-1</v>
      </c>
      <c r="E21" s="88">
        <v>70459.347580000001</v>
      </c>
      <c r="F21" s="114">
        <f t="shared" si="0"/>
        <v>23486.449193333334</v>
      </c>
      <c r="G21" s="87">
        <v>51302</v>
      </c>
      <c r="H21" s="88">
        <v>4.6643800000000004</v>
      </c>
      <c r="I21" s="88">
        <v>2413.0602400000002</v>
      </c>
      <c r="J21" s="89">
        <v>0</v>
      </c>
      <c r="K21" s="90">
        <v>8.5510772063221603E-4</v>
      </c>
      <c r="M21" s="64"/>
      <c r="N21" s="65"/>
      <c r="O21" s="64"/>
    </row>
    <row r="22" spans="1:15" x14ac:dyDescent="0.25">
      <c r="A22" s="66"/>
      <c r="B22" s="66"/>
      <c r="C22" s="67"/>
      <c r="D22" s="67"/>
      <c r="E22" s="68"/>
      <c r="G22" s="67"/>
      <c r="H22" s="68"/>
      <c r="I22" s="68"/>
      <c r="J22" s="69"/>
      <c r="K22" s="70"/>
    </row>
    <row r="23" spans="1:15" x14ac:dyDescent="0.25">
      <c r="A23" s="66"/>
      <c r="B23" s="66"/>
      <c r="C23" s="67"/>
      <c r="D23" s="67"/>
      <c r="E23" s="68"/>
      <c r="G23" s="67"/>
      <c r="H23" s="68"/>
      <c r="I23" s="68"/>
      <c r="J23" s="69"/>
      <c r="K23" s="70"/>
    </row>
    <row r="24" spans="1:15" x14ac:dyDescent="0.25">
      <c r="A24" s="66"/>
      <c r="B24" s="66"/>
      <c r="C24" s="67"/>
      <c r="D24" s="67"/>
      <c r="E24" s="68"/>
      <c r="G24" s="67"/>
      <c r="H24" s="68"/>
      <c r="I24" s="68"/>
      <c r="J24" s="69"/>
      <c r="K24" s="70"/>
    </row>
    <row r="25" spans="1:15" x14ac:dyDescent="0.25">
      <c r="A25" s="66"/>
      <c r="B25" s="66"/>
      <c r="C25" s="67"/>
      <c r="D25" s="67"/>
      <c r="E25" s="68"/>
      <c r="G25" s="67"/>
      <c r="H25" s="68"/>
      <c r="I25" s="68"/>
      <c r="J25" s="69"/>
      <c r="K25" s="70"/>
    </row>
    <row r="26" spans="1:15" x14ac:dyDescent="0.25">
      <c r="A26" s="66"/>
      <c r="B26" s="66"/>
      <c r="C26" s="67"/>
      <c r="D26" s="67"/>
      <c r="E26" s="68"/>
      <c r="G26" s="67"/>
      <c r="H26" s="68"/>
      <c r="I26" s="68"/>
      <c r="J26" s="69"/>
      <c r="K26" s="70"/>
    </row>
    <row r="27" spans="1:15" x14ac:dyDescent="0.25">
      <c r="A27" s="66"/>
      <c r="B27" s="66"/>
      <c r="C27" s="67"/>
      <c r="D27" s="67"/>
      <c r="E27" s="68"/>
      <c r="G27" s="67"/>
      <c r="H27" s="68"/>
      <c r="I27" s="68"/>
      <c r="J27" s="69"/>
      <c r="K27" s="70"/>
    </row>
    <row r="28" spans="1:15" x14ac:dyDescent="0.25">
      <c r="A28" s="66"/>
      <c r="B28" s="66"/>
      <c r="C28" s="67"/>
      <c r="D28" s="67"/>
      <c r="E28" s="68"/>
      <c r="G28" s="67"/>
      <c r="H28" s="68"/>
      <c r="I28" s="68"/>
      <c r="J28" s="69"/>
      <c r="K28" s="70"/>
    </row>
    <row r="29" spans="1:15" x14ac:dyDescent="0.25">
      <c r="A29" s="66"/>
      <c r="B29" s="66"/>
      <c r="C29" s="67"/>
      <c r="D29" s="67"/>
      <c r="E29" s="68"/>
      <c r="G29" s="67"/>
      <c r="H29" s="68"/>
      <c r="I29" s="68"/>
      <c r="J29" s="69"/>
      <c r="K29" s="70"/>
    </row>
    <row r="30" spans="1:15" x14ac:dyDescent="0.25">
      <c r="A30" s="66"/>
      <c r="B30" s="66"/>
      <c r="C30" s="67"/>
      <c r="D30" s="67"/>
      <c r="E30" s="68"/>
      <c r="G30" s="67"/>
      <c r="H30" s="68"/>
      <c r="I30" s="68"/>
      <c r="J30" s="69"/>
      <c r="K30" s="70"/>
    </row>
    <row r="31" spans="1:15" x14ac:dyDescent="0.25">
      <c r="A31" s="66"/>
      <c r="B31" s="66"/>
      <c r="C31" s="67"/>
      <c r="D31" s="67"/>
      <c r="E31" s="68"/>
      <c r="G31" s="67"/>
      <c r="H31" s="68"/>
      <c r="I31" s="68"/>
      <c r="J31" s="69"/>
      <c r="K31" s="70"/>
    </row>
    <row r="32" spans="1:15" x14ac:dyDescent="0.25">
      <c r="A32" s="66"/>
      <c r="B32" s="66"/>
      <c r="C32" s="67"/>
      <c r="D32" s="67"/>
      <c r="E32" s="68"/>
      <c r="G32" s="67"/>
      <c r="H32" s="68"/>
      <c r="I32" s="68"/>
      <c r="J32" s="69"/>
      <c r="K32" s="70"/>
    </row>
    <row r="33" spans="1:11" x14ac:dyDescent="0.25">
      <c r="A33" s="66"/>
      <c r="B33" s="66"/>
      <c r="C33" s="67"/>
      <c r="D33" s="67"/>
      <c r="E33" s="68"/>
      <c r="G33" s="67"/>
      <c r="H33" s="68"/>
      <c r="I33" s="68"/>
      <c r="J33" s="69"/>
      <c r="K33" s="70"/>
    </row>
    <row r="34" spans="1:11" x14ac:dyDescent="0.25">
      <c r="A34" s="66"/>
      <c r="B34" s="66"/>
      <c r="C34" s="67"/>
      <c r="D34" s="67"/>
      <c r="E34" s="68"/>
      <c r="G34" s="67"/>
      <c r="H34" s="68"/>
      <c r="I34" s="68"/>
      <c r="J34" s="69"/>
      <c r="K34" s="70"/>
    </row>
    <row r="35" spans="1:11" x14ac:dyDescent="0.25">
      <c r="A35" s="66"/>
      <c r="B35" s="66"/>
      <c r="C35" s="67"/>
      <c r="D35" s="67"/>
      <c r="E35" s="68"/>
      <c r="G35" s="67"/>
      <c r="H35" s="68"/>
      <c r="I35" s="68"/>
      <c r="J35" s="69"/>
      <c r="K35" s="70"/>
    </row>
    <row r="36" spans="1:11" x14ac:dyDescent="0.25">
      <c r="A36" s="66"/>
      <c r="B36" s="66"/>
      <c r="C36" s="67"/>
      <c r="D36" s="67"/>
      <c r="E36" s="68"/>
      <c r="G36" s="67"/>
      <c r="H36" s="68"/>
      <c r="I36" s="68"/>
      <c r="J36" s="69"/>
      <c r="K36" s="70"/>
    </row>
    <row r="37" spans="1:11" x14ac:dyDescent="0.25">
      <c r="A37" s="66"/>
      <c r="B37" s="66"/>
      <c r="C37" s="67"/>
      <c r="D37" s="67"/>
      <c r="E37" s="68"/>
      <c r="G37" s="67"/>
      <c r="H37" s="68"/>
      <c r="I37" s="68"/>
      <c r="J37" s="69"/>
      <c r="K37" s="70"/>
    </row>
    <row r="38" spans="1:11" x14ac:dyDescent="0.25">
      <c r="A38" s="66"/>
      <c r="B38" s="66"/>
      <c r="C38" s="67"/>
      <c r="D38" s="67"/>
      <c r="E38" s="68"/>
      <c r="G38" s="67"/>
      <c r="H38" s="68"/>
      <c r="I38" s="68"/>
      <c r="J38" s="69"/>
      <c r="K38" s="70"/>
    </row>
    <row r="39" spans="1:11" x14ac:dyDescent="0.25">
      <c r="A39" s="66"/>
      <c r="B39" s="66"/>
      <c r="C39" s="67"/>
      <c r="D39" s="67"/>
      <c r="E39" s="68"/>
      <c r="G39" s="67"/>
      <c r="H39" s="68"/>
      <c r="I39" s="68"/>
      <c r="J39" s="69"/>
      <c r="K39" s="70"/>
    </row>
    <row r="40" spans="1:11" x14ac:dyDescent="0.25">
      <c r="A40" s="66"/>
      <c r="B40" s="66"/>
      <c r="C40" s="67"/>
      <c r="D40" s="67"/>
      <c r="E40" s="68"/>
      <c r="G40" s="67"/>
      <c r="H40" s="68"/>
      <c r="I40" s="68"/>
      <c r="J40" s="69"/>
      <c r="K40" s="70"/>
    </row>
    <row r="41" spans="1:11" x14ac:dyDescent="0.25">
      <c r="A41" s="66"/>
      <c r="B41" s="66"/>
      <c r="C41" s="67"/>
      <c r="D41" s="67"/>
      <c r="E41" s="68"/>
      <c r="G41" s="67"/>
      <c r="H41" s="68"/>
      <c r="I41" s="68"/>
      <c r="J41" s="69"/>
      <c r="K41" s="70"/>
    </row>
    <row r="42" spans="1:11" x14ac:dyDescent="0.25">
      <c r="A42" s="66"/>
      <c r="B42" s="66"/>
      <c r="C42" s="67"/>
      <c r="D42" s="67"/>
      <c r="E42" s="68"/>
      <c r="G42" s="67"/>
      <c r="H42" s="68"/>
      <c r="I42" s="68"/>
      <c r="J42" s="69"/>
      <c r="K42" s="70"/>
    </row>
    <row r="43" spans="1:11" x14ac:dyDescent="0.25">
      <c r="A43" s="66"/>
      <c r="B43" s="66"/>
      <c r="C43" s="67"/>
      <c r="D43" s="67"/>
      <c r="E43" s="68"/>
      <c r="G43" s="67"/>
      <c r="H43" s="68"/>
      <c r="I43" s="68"/>
      <c r="J43" s="69"/>
      <c r="K43" s="70"/>
    </row>
    <row r="44" spans="1:11" x14ac:dyDescent="0.25">
      <c r="A44" s="66"/>
      <c r="B44" s="66"/>
      <c r="C44" s="67"/>
      <c r="D44" s="67"/>
      <c r="E44" s="68"/>
      <c r="G44" s="67"/>
      <c r="H44" s="68"/>
      <c r="I44" s="68"/>
      <c r="J44" s="69"/>
      <c r="K44" s="70"/>
    </row>
    <row r="45" spans="1:11" x14ac:dyDescent="0.25">
      <c r="A45" s="66"/>
      <c r="B45" s="66"/>
      <c r="C45" s="67"/>
      <c r="D45" s="67"/>
      <c r="E45" s="68"/>
      <c r="G45" s="67"/>
      <c r="H45" s="68"/>
      <c r="I45" s="68"/>
      <c r="J45" s="69"/>
      <c r="K45" s="70"/>
    </row>
    <row r="46" spans="1:11" x14ac:dyDescent="0.25">
      <c r="A46" s="66"/>
      <c r="B46" s="66"/>
      <c r="C46" s="67"/>
      <c r="D46" s="67"/>
      <c r="E46" s="68"/>
      <c r="G46" s="67"/>
      <c r="H46" s="68"/>
      <c r="I46" s="68"/>
      <c r="J46" s="69"/>
      <c r="K46" s="70"/>
    </row>
    <row r="47" spans="1:11" x14ac:dyDescent="0.25">
      <c r="A47" s="66"/>
      <c r="B47" s="66"/>
      <c r="C47" s="67"/>
      <c r="D47" s="67"/>
      <c r="E47" s="68"/>
      <c r="G47" s="67"/>
      <c r="H47" s="68"/>
      <c r="I47" s="68"/>
      <c r="J47" s="69"/>
      <c r="K47" s="70"/>
    </row>
    <row r="48" spans="1:11" x14ac:dyDescent="0.25">
      <c r="A48" s="66"/>
      <c r="B48" s="66"/>
      <c r="C48" s="67"/>
      <c r="D48" s="67"/>
      <c r="E48" s="68"/>
      <c r="G48" s="67"/>
      <c r="H48" s="68"/>
      <c r="I48" s="68"/>
      <c r="J48" s="69"/>
      <c r="K48" s="70"/>
    </row>
    <row r="49" spans="1:11" x14ac:dyDescent="0.25">
      <c r="A49" s="66"/>
      <c r="B49" s="66"/>
      <c r="C49" s="67"/>
      <c r="D49" s="67"/>
      <c r="E49" s="68"/>
      <c r="G49" s="67"/>
      <c r="H49" s="68"/>
      <c r="I49" s="68"/>
      <c r="J49" s="69"/>
      <c r="K49" s="70"/>
    </row>
    <row r="50" spans="1:11" x14ac:dyDescent="0.25">
      <c r="A50" s="66"/>
      <c r="B50" s="66"/>
      <c r="C50" s="67"/>
      <c r="D50" s="67"/>
      <c r="E50" s="68"/>
      <c r="G50" s="67"/>
      <c r="H50" s="68"/>
      <c r="I50" s="68"/>
      <c r="J50" s="69"/>
      <c r="K50" s="70"/>
    </row>
    <row r="51" spans="1:11" x14ac:dyDescent="0.25">
      <c r="A51" s="66"/>
      <c r="B51" s="66"/>
      <c r="C51" s="67"/>
      <c r="D51" s="67"/>
      <c r="E51" s="68"/>
      <c r="G51" s="67"/>
      <c r="H51" s="68"/>
      <c r="I51" s="68"/>
      <c r="J51" s="69"/>
      <c r="K51" s="70"/>
    </row>
    <row r="52" spans="1:11" x14ac:dyDescent="0.25">
      <c r="A52" s="66"/>
      <c r="B52" s="66"/>
      <c r="C52" s="67"/>
      <c r="D52" s="67"/>
      <c r="E52" s="68"/>
      <c r="G52" s="67"/>
      <c r="H52" s="68"/>
      <c r="I52" s="68"/>
      <c r="J52" s="69"/>
      <c r="K52" s="70"/>
    </row>
    <row r="53" spans="1:11" x14ac:dyDescent="0.25">
      <c r="A53" s="66"/>
      <c r="B53" s="66"/>
      <c r="C53" s="67"/>
      <c r="D53" s="67"/>
      <c r="E53" s="68"/>
      <c r="G53" s="67"/>
      <c r="H53" s="68"/>
      <c r="I53" s="68"/>
      <c r="J53" s="69"/>
      <c r="K53" s="70"/>
    </row>
    <row r="54" spans="1:11" x14ac:dyDescent="0.25">
      <c r="A54" s="66"/>
      <c r="B54" s="66"/>
      <c r="C54" s="67"/>
      <c r="D54" s="67"/>
      <c r="E54" s="68"/>
      <c r="G54" s="67"/>
      <c r="H54" s="68"/>
      <c r="I54" s="68"/>
      <c r="J54" s="69"/>
      <c r="K54" s="70"/>
    </row>
    <row r="55" spans="1:11" x14ac:dyDescent="0.25">
      <c r="A55" s="66"/>
      <c r="B55" s="66"/>
      <c r="C55" s="67"/>
      <c r="D55" s="67"/>
      <c r="E55" s="68"/>
      <c r="G55" s="67"/>
      <c r="H55" s="68"/>
      <c r="I55" s="68"/>
      <c r="J55" s="69"/>
      <c r="K55" s="70"/>
    </row>
    <row r="56" spans="1:11" x14ac:dyDescent="0.25">
      <c r="A56" s="66"/>
      <c r="B56" s="66"/>
      <c r="C56" s="67"/>
      <c r="D56" s="67"/>
      <c r="E56" s="68"/>
      <c r="G56" s="67"/>
      <c r="H56" s="68"/>
      <c r="I56" s="68"/>
      <c r="J56" s="69"/>
      <c r="K56" s="70"/>
    </row>
    <row r="57" spans="1:11" x14ac:dyDescent="0.25">
      <c r="A57" s="66"/>
      <c r="B57" s="66"/>
      <c r="C57" s="67"/>
      <c r="D57" s="67"/>
      <c r="E57" s="68"/>
      <c r="G57" s="67"/>
      <c r="H57" s="68"/>
      <c r="I57" s="68"/>
      <c r="J57" s="69"/>
      <c r="K57" s="70"/>
    </row>
    <row r="58" spans="1:11" x14ac:dyDescent="0.25">
      <c r="A58" s="66"/>
      <c r="B58" s="66"/>
      <c r="C58" s="67"/>
      <c r="D58" s="67"/>
      <c r="E58" s="68"/>
      <c r="G58" s="67"/>
      <c r="H58" s="68"/>
      <c r="I58" s="68"/>
      <c r="J58" s="69"/>
      <c r="K58" s="70"/>
    </row>
    <row r="59" spans="1:11" x14ac:dyDescent="0.25">
      <c r="A59" s="66"/>
      <c r="B59" s="66"/>
      <c r="C59" s="67"/>
      <c r="D59" s="67"/>
      <c r="E59" s="68"/>
      <c r="G59" s="67"/>
      <c r="H59" s="68"/>
      <c r="I59" s="68"/>
      <c r="J59" s="69"/>
      <c r="K59" s="70"/>
    </row>
    <row r="60" spans="1:11" x14ac:dyDescent="0.25">
      <c r="A60" s="66"/>
      <c r="B60" s="66"/>
      <c r="C60" s="67"/>
      <c r="D60" s="67"/>
      <c r="E60" s="68"/>
      <c r="G60" s="67"/>
      <c r="H60" s="68"/>
      <c r="I60" s="68"/>
      <c r="J60" s="69"/>
      <c r="K60" s="70"/>
    </row>
    <row r="61" spans="1:11" x14ac:dyDescent="0.25">
      <c r="A61" s="66"/>
      <c r="B61" s="66"/>
      <c r="C61" s="67"/>
      <c r="D61" s="67"/>
      <c r="E61" s="68"/>
      <c r="G61" s="67"/>
      <c r="H61" s="68"/>
      <c r="I61" s="68"/>
      <c r="J61" s="69"/>
      <c r="K61" s="70"/>
    </row>
    <row r="62" spans="1:11" x14ac:dyDescent="0.25">
      <c r="A62" s="66"/>
      <c r="B62" s="66"/>
      <c r="C62" s="67"/>
      <c r="D62" s="67"/>
      <c r="E62" s="68"/>
      <c r="G62" s="67"/>
      <c r="H62" s="68"/>
      <c r="I62" s="68"/>
      <c r="J62" s="69"/>
      <c r="K62" s="70"/>
    </row>
    <row r="63" spans="1:11" x14ac:dyDescent="0.25">
      <c r="A63" s="66"/>
      <c r="B63" s="66"/>
      <c r="C63" s="67"/>
      <c r="D63" s="67"/>
      <c r="E63" s="68"/>
      <c r="G63" s="67"/>
      <c r="H63" s="68"/>
      <c r="I63" s="68"/>
      <c r="J63" s="69"/>
      <c r="K63" s="70"/>
    </row>
    <row r="64" spans="1:11" x14ac:dyDescent="0.25">
      <c r="A64" s="66"/>
      <c r="B64" s="66"/>
      <c r="C64" s="67"/>
      <c r="D64" s="67"/>
      <c r="E64" s="68"/>
      <c r="G64" s="67"/>
      <c r="H64" s="68"/>
      <c r="I64" s="68"/>
      <c r="J64" s="69"/>
      <c r="K64" s="70"/>
    </row>
    <row r="65" spans="1:11" x14ac:dyDescent="0.25">
      <c r="A65" s="66"/>
      <c r="B65" s="66"/>
      <c r="C65" s="67"/>
      <c r="D65" s="67"/>
      <c r="E65" s="68"/>
      <c r="G65" s="67"/>
      <c r="H65" s="68"/>
      <c r="I65" s="68"/>
      <c r="J65" s="69"/>
      <c r="K65" s="70"/>
    </row>
    <row r="66" spans="1:11" x14ac:dyDescent="0.25">
      <c r="A66" s="66"/>
      <c r="B66" s="66"/>
      <c r="C66" s="67"/>
      <c r="D66" s="67"/>
      <c r="E66" s="68"/>
      <c r="G66" s="67"/>
      <c r="H66" s="68"/>
      <c r="I66" s="68"/>
      <c r="J66" s="69"/>
      <c r="K66" s="70"/>
    </row>
    <row r="67" spans="1:11" x14ac:dyDescent="0.25">
      <c r="A67" s="66"/>
      <c r="B67" s="66"/>
      <c r="C67" s="67"/>
      <c r="D67" s="67"/>
      <c r="E67" s="68"/>
      <c r="G67" s="67"/>
      <c r="H67" s="68"/>
      <c r="I67" s="68"/>
      <c r="J67" s="69"/>
      <c r="K67" s="70"/>
    </row>
    <row r="68" spans="1:11" x14ac:dyDescent="0.25">
      <c r="A68" s="66"/>
      <c r="B68" s="66"/>
      <c r="C68" s="67"/>
      <c r="D68" s="67"/>
      <c r="E68" s="68"/>
      <c r="G68" s="67"/>
      <c r="H68" s="68"/>
      <c r="I68" s="68"/>
      <c r="J68" s="69"/>
      <c r="K68" s="70"/>
    </row>
    <row r="69" spans="1:11" x14ac:dyDescent="0.25">
      <c r="A69" s="66"/>
      <c r="B69" s="66"/>
      <c r="C69" s="67"/>
      <c r="D69" s="67"/>
      <c r="E69" s="68"/>
      <c r="G69" s="67"/>
      <c r="H69" s="68"/>
      <c r="I69" s="68"/>
      <c r="J69" s="69"/>
      <c r="K69" s="70"/>
    </row>
    <row r="70" spans="1:11" x14ac:dyDescent="0.25">
      <c r="A70" s="66"/>
      <c r="B70" s="66"/>
      <c r="C70" s="67"/>
      <c r="D70" s="67"/>
      <c r="E70" s="68"/>
      <c r="G70" s="67"/>
      <c r="H70" s="68"/>
      <c r="I70" s="68"/>
      <c r="J70" s="69"/>
      <c r="K70" s="70"/>
    </row>
    <row r="71" spans="1:11" x14ac:dyDescent="0.25">
      <c r="A71" s="66"/>
      <c r="B71" s="66"/>
      <c r="C71" s="67"/>
      <c r="D71" s="67"/>
      <c r="E71" s="68"/>
      <c r="G71" s="67"/>
      <c r="H71" s="68"/>
      <c r="I71" s="68"/>
      <c r="J71" s="69"/>
      <c r="K71" s="70"/>
    </row>
    <row r="72" spans="1:11" x14ac:dyDescent="0.25">
      <c r="A72" s="66"/>
      <c r="B72" s="66"/>
      <c r="C72" s="67"/>
      <c r="D72" s="67"/>
      <c r="E72" s="68"/>
      <c r="G72" s="67"/>
      <c r="H72" s="68"/>
      <c r="I72" s="68"/>
      <c r="J72" s="69"/>
      <c r="K72" s="70"/>
    </row>
    <row r="73" spans="1:11" x14ac:dyDescent="0.25">
      <c r="A73" s="66"/>
      <c r="B73" s="66"/>
      <c r="C73" s="67"/>
      <c r="D73" s="67"/>
      <c r="E73" s="68"/>
      <c r="G73" s="67"/>
      <c r="H73" s="68"/>
      <c r="I73" s="68"/>
      <c r="J73" s="69"/>
      <c r="K73" s="70"/>
    </row>
    <row r="74" spans="1:11" x14ac:dyDescent="0.25">
      <c r="A74" s="66"/>
      <c r="B74" s="66"/>
      <c r="C74" s="67"/>
      <c r="D74" s="67"/>
      <c r="E74" s="68"/>
      <c r="G74" s="67"/>
      <c r="H74" s="68"/>
      <c r="I74" s="68"/>
      <c r="J74" s="69"/>
      <c r="K74" s="70"/>
    </row>
    <row r="75" spans="1:11" x14ac:dyDescent="0.25">
      <c r="A75" s="66"/>
      <c r="B75" s="66"/>
      <c r="C75" s="67"/>
      <c r="D75" s="67"/>
      <c r="E75" s="68"/>
      <c r="G75" s="67"/>
      <c r="H75" s="68"/>
      <c r="I75" s="68"/>
      <c r="J75" s="69"/>
      <c r="K75" s="70"/>
    </row>
    <row r="76" spans="1:11" x14ac:dyDescent="0.25">
      <c r="A76" s="66"/>
      <c r="B76" s="66"/>
      <c r="C76" s="67"/>
      <c r="D76" s="67"/>
      <c r="E76" s="68"/>
      <c r="G76" s="67"/>
      <c r="H76" s="68"/>
      <c r="I76" s="68"/>
      <c r="J76" s="69"/>
      <c r="K76" s="70"/>
    </row>
    <row r="77" spans="1:11" x14ac:dyDescent="0.25">
      <c r="A77" s="66"/>
      <c r="B77" s="66"/>
      <c r="C77" s="67"/>
      <c r="D77" s="67"/>
      <c r="E77" s="68"/>
      <c r="G77" s="67"/>
      <c r="H77" s="68"/>
      <c r="I77" s="68"/>
      <c r="J77" s="69"/>
      <c r="K77" s="70"/>
    </row>
    <row r="78" spans="1:11" x14ac:dyDescent="0.25">
      <c r="A78" s="66"/>
      <c r="B78" s="66"/>
      <c r="C78" s="67"/>
      <c r="D78" s="67"/>
      <c r="E78" s="68"/>
      <c r="G78" s="67"/>
      <c r="H78" s="68"/>
      <c r="I78" s="68"/>
      <c r="J78" s="69"/>
      <c r="K78" s="70"/>
    </row>
    <row r="79" spans="1:11" x14ac:dyDescent="0.25">
      <c r="A79" s="66"/>
      <c r="B79" s="66"/>
      <c r="C79" s="67"/>
      <c r="D79" s="67"/>
      <c r="E79" s="68"/>
      <c r="G79" s="67"/>
      <c r="H79" s="68"/>
      <c r="I79" s="68"/>
      <c r="J79" s="69"/>
      <c r="K79" s="70"/>
    </row>
    <row r="80" spans="1:11" x14ac:dyDescent="0.25">
      <c r="A80" s="66"/>
      <c r="B80" s="66"/>
      <c r="C80" s="67"/>
      <c r="D80" s="67"/>
      <c r="E80" s="68"/>
      <c r="G80" s="67"/>
      <c r="H80" s="68"/>
      <c r="I80" s="68"/>
      <c r="J80" s="69"/>
      <c r="K80" s="70"/>
    </row>
    <row r="81" spans="1:11" x14ac:dyDescent="0.25">
      <c r="A81" s="66"/>
      <c r="B81" s="66"/>
      <c r="C81" s="67"/>
      <c r="D81" s="67"/>
      <c r="E81" s="68"/>
      <c r="G81" s="67"/>
      <c r="H81" s="68"/>
      <c r="I81" s="68"/>
      <c r="J81" s="69"/>
      <c r="K81" s="70"/>
    </row>
    <row r="82" spans="1:11" x14ac:dyDescent="0.25">
      <c r="A82" s="66"/>
      <c r="B82" s="66"/>
      <c r="C82" s="67"/>
      <c r="D82" s="67"/>
      <c r="E82" s="68"/>
      <c r="G82" s="67"/>
      <c r="H82" s="68"/>
      <c r="I82" s="68"/>
      <c r="J82" s="69"/>
      <c r="K82" s="70"/>
    </row>
    <row r="83" spans="1:11" x14ac:dyDescent="0.25">
      <c r="A83" s="66"/>
      <c r="B83" s="66"/>
      <c r="C83" s="67"/>
      <c r="D83" s="67"/>
      <c r="E83" s="68"/>
      <c r="G83" s="67"/>
      <c r="H83" s="68"/>
      <c r="I83" s="68"/>
      <c r="J83" s="69"/>
      <c r="K83" s="70"/>
    </row>
    <row r="84" spans="1:11" x14ac:dyDescent="0.25">
      <c r="A84" s="66"/>
      <c r="B84" s="66"/>
      <c r="C84" s="67"/>
      <c r="D84" s="67"/>
      <c r="E84" s="68"/>
      <c r="G84" s="67"/>
      <c r="H84" s="68"/>
      <c r="I84" s="68"/>
      <c r="J84" s="69"/>
      <c r="K84" s="70"/>
    </row>
    <row r="85" spans="1:11" x14ac:dyDescent="0.25">
      <c r="A85" s="66"/>
      <c r="B85" s="66"/>
      <c r="C85" s="67"/>
      <c r="D85" s="67"/>
      <c r="E85" s="68"/>
      <c r="G85" s="67"/>
      <c r="H85" s="68"/>
      <c r="I85" s="68"/>
      <c r="J85" s="69"/>
      <c r="K85" s="70"/>
    </row>
    <row r="86" spans="1:11" x14ac:dyDescent="0.25">
      <c r="A86" s="66"/>
      <c r="B86" s="66"/>
      <c r="C86" s="67"/>
      <c r="D86" s="67"/>
      <c r="E86" s="68"/>
      <c r="G86" s="67"/>
      <c r="H86" s="68"/>
      <c r="I86" s="68"/>
      <c r="J86" s="69"/>
      <c r="K86" s="70"/>
    </row>
    <row r="87" spans="1:11" x14ac:dyDescent="0.25">
      <c r="A87" s="66"/>
      <c r="B87" s="66"/>
      <c r="C87" s="67"/>
      <c r="D87" s="67"/>
      <c r="E87" s="68"/>
      <c r="G87" s="67"/>
      <c r="H87" s="68"/>
      <c r="I87" s="68"/>
      <c r="J87" s="69"/>
      <c r="K87" s="70"/>
    </row>
    <row r="88" spans="1:11" x14ac:dyDescent="0.25">
      <c r="A88" s="66"/>
      <c r="B88" s="66"/>
      <c r="C88" s="67"/>
      <c r="D88" s="67"/>
      <c r="E88" s="68"/>
      <c r="G88" s="67"/>
      <c r="H88" s="68"/>
      <c r="I88" s="68"/>
      <c r="J88" s="69"/>
      <c r="K88" s="70"/>
    </row>
    <row r="89" spans="1:11" x14ac:dyDescent="0.25">
      <c r="A89" s="66"/>
      <c r="B89" s="66"/>
      <c r="C89" s="67"/>
      <c r="D89" s="67"/>
      <c r="E89" s="68"/>
      <c r="G89" s="67"/>
      <c r="H89" s="68"/>
      <c r="I89" s="68"/>
      <c r="J89" s="69"/>
      <c r="K89" s="70"/>
    </row>
    <row r="90" spans="1:11" x14ac:dyDescent="0.25">
      <c r="A90" s="66"/>
      <c r="B90" s="66"/>
      <c r="C90" s="67"/>
      <c r="D90" s="67"/>
      <c r="E90" s="68"/>
      <c r="G90" s="67"/>
      <c r="H90" s="68"/>
      <c r="I90" s="68"/>
      <c r="J90" s="69"/>
      <c r="K90" s="70"/>
    </row>
    <row r="91" spans="1:11" x14ac:dyDescent="0.25">
      <c r="A91" s="66"/>
      <c r="B91" s="66"/>
      <c r="C91" s="67"/>
      <c r="D91" s="67"/>
      <c r="E91" s="68"/>
      <c r="G91" s="67"/>
      <c r="H91" s="68"/>
      <c r="I91" s="68"/>
      <c r="J91" s="69"/>
      <c r="K91" s="70"/>
    </row>
    <row r="92" spans="1:11" x14ac:dyDescent="0.25">
      <c r="A92" s="66"/>
      <c r="B92" s="66"/>
      <c r="C92" s="67"/>
      <c r="D92" s="67"/>
      <c r="E92" s="68"/>
      <c r="G92" s="67"/>
      <c r="H92" s="68"/>
      <c r="I92" s="68"/>
      <c r="J92" s="69"/>
      <c r="K92" s="70"/>
    </row>
    <row r="93" spans="1:11" x14ac:dyDescent="0.25">
      <c r="A93" s="66"/>
      <c r="B93" s="66"/>
      <c r="C93" s="67"/>
      <c r="D93" s="67"/>
      <c r="E93" s="68"/>
      <c r="G93" s="67"/>
      <c r="H93" s="68"/>
      <c r="I93" s="68"/>
      <c r="J93" s="69"/>
      <c r="K93" s="70"/>
    </row>
    <row r="94" spans="1:11" x14ac:dyDescent="0.25">
      <c r="A94" s="66"/>
      <c r="B94" s="66"/>
      <c r="C94" s="67"/>
      <c r="D94" s="67"/>
      <c r="E94" s="68"/>
      <c r="G94" s="67"/>
      <c r="H94" s="68"/>
      <c r="I94" s="68"/>
      <c r="J94" s="69"/>
      <c r="K94" s="70"/>
    </row>
    <row r="95" spans="1:11" x14ac:dyDescent="0.25">
      <c r="A95" s="66"/>
      <c r="B95" s="66"/>
      <c r="C95" s="67"/>
      <c r="D95" s="67"/>
      <c r="E95" s="68"/>
      <c r="G95" s="67"/>
      <c r="H95" s="68"/>
      <c r="I95" s="68"/>
      <c r="J95" s="69"/>
      <c r="K95" s="70"/>
    </row>
    <row r="96" spans="1:11" x14ac:dyDescent="0.25">
      <c r="A96" s="66"/>
      <c r="B96" s="66"/>
      <c r="C96" s="67"/>
      <c r="D96" s="67"/>
      <c r="E96" s="68"/>
      <c r="G96" s="67"/>
      <c r="H96" s="68"/>
      <c r="I96" s="68"/>
      <c r="J96" s="69"/>
      <c r="K96" s="70"/>
    </row>
    <row r="97" spans="1:11" x14ac:dyDescent="0.25">
      <c r="A97" s="66"/>
      <c r="B97" s="66"/>
      <c r="C97" s="67"/>
      <c r="D97" s="67"/>
      <c r="E97" s="68"/>
      <c r="G97" s="67"/>
      <c r="H97" s="68"/>
      <c r="I97" s="68"/>
      <c r="J97" s="69"/>
      <c r="K97" s="70"/>
    </row>
    <row r="98" spans="1:11" x14ac:dyDescent="0.25">
      <c r="A98" s="66"/>
      <c r="B98" s="66"/>
      <c r="C98" s="67"/>
      <c r="D98" s="67"/>
      <c r="E98" s="68"/>
      <c r="G98" s="67"/>
      <c r="H98" s="68"/>
      <c r="I98" s="68"/>
      <c r="J98" s="69"/>
      <c r="K98" s="70"/>
    </row>
    <row r="99" spans="1:11" x14ac:dyDescent="0.25">
      <c r="A99" s="66"/>
      <c r="B99" s="66"/>
      <c r="C99" s="67"/>
      <c r="D99" s="67"/>
      <c r="E99" s="68"/>
      <c r="G99" s="67"/>
      <c r="H99" s="68"/>
      <c r="I99" s="68"/>
      <c r="J99" s="69"/>
      <c r="K99" s="70"/>
    </row>
    <row r="100" spans="1:11" x14ac:dyDescent="0.25">
      <c r="A100" s="66"/>
      <c r="B100" s="66"/>
      <c r="C100" s="67"/>
      <c r="D100" s="67"/>
      <c r="E100" s="68"/>
      <c r="G100" s="67"/>
      <c r="H100" s="68"/>
      <c r="I100" s="68"/>
      <c r="J100" s="69"/>
      <c r="K100" s="70"/>
    </row>
    <row r="101" spans="1:11" x14ac:dyDescent="0.25">
      <c r="A101" s="66"/>
      <c r="B101" s="66"/>
      <c r="C101" s="67"/>
      <c r="D101" s="67"/>
      <c r="E101" s="68"/>
      <c r="G101" s="67"/>
      <c r="H101" s="68"/>
      <c r="I101" s="68"/>
      <c r="J101" s="69"/>
      <c r="K101" s="70"/>
    </row>
    <row r="102" spans="1:11" x14ac:dyDescent="0.25">
      <c r="A102" s="66"/>
      <c r="B102" s="66"/>
      <c r="C102" s="67"/>
      <c r="D102" s="67"/>
      <c r="E102" s="68"/>
      <c r="G102" s="67"/>
      <c r="H102" s="68"/>
      <c r="I102" s="68"/>
      <c r="J102" s="69"/>
      <c r="K102" s="70"/>
    </row>
    <row r="103" spans="1:11" x14ac:dyDescent="0.25">
      <c r="A103" s="66"/>
      <c r="B103" s="66"/>
      <c r="C103" s="67"/>
      <c r="D103" s="67"/>
      <c r="E103" s="68"/>
      <c r="G103" s="67"/>
      <c r="H103" s="68"/>
      <c r="I103" s="68"/>
      <c r="J103" s="69"/>
      <c r="K103" s="70"/>
    </row>
    <row r="104" spans="1:11" x14ac:dyDescent="0.25">
      <c r="A104" s="66"/>
      <c r="B104" s="66"/>
      <c r="C104" s="67"/>
      <c r="D104" s="67"/>
      <c r="E104" s="68"/>
      <c r="G104" s="67"/>
      <c r="H104" s="68"/>
      <c r="I104" s="68"/>
      <c r="J104" s="69"/>
      <c r="K104" s="70"/>
    </row>
    <row r="105" spans="1:11" x14ac:dyDescent="0.25">
      <c r="A105" s="66"/>
      <c r="B105" s="66"/>
      <c r="C105" s="67"/>
      <c r="D105" s="67"/>
      <c r="E105" s="68"/>
      <c r="G105" s="67"/>
      <c r="H105" s="68"/>
      <c r="I105" s="68"/>
      <c r="J105" s="69"/>
      <c r="K105" s="70"/>
    </row>
    <row r="106" spans="1:11" x14ac:dyDescent="0.25">
      <c r="A106" s="66"/>
      <c r="B106" s="66"/>
      <c r="C106" s="67"/>
      <c r="D106" s="67"/>
      <c r="E106" s="68"/>
      <c r="G106" s="67"/>
      <c r="H106" s="68"/>
      <c r="I106" s="68"/>
      <c r="J106" s="69"/>
      <c r="K106" s="70"/>
    </row>
    <row r="107" spans="1:11" x14ac:dyDescent="0.25">
      <c r="A107" s="66"/>
      <c r="B107" s="66"/>
      <c r="C107" s="67"/>
      <c r="D107" s="67"/>
      <c r="E107" s="68"/>
      <c r="G107" s="67"/>
      <c r="H107" s="68"/>
      <c r="I107" s="68"/>
      <c r="J107" s="69"/>
      <c r="K107" s="70"/>
    </row>
    <row r="108" spans="1:11" x14ac:dyDescent="0.25">
      <c r="A108" s="66"/>
      <c r="B108" s="66"/>
      <c r="C108" s="67"/>
      <c r="D108" s="67"/>
      <c r="E108" s="68"/>
      <c r="G108" s="67"/>
      <c r="H108" s="68"/>
      <c r="I108" s="68"/>
      <c r="J108" s="69"/>
      <c r="K108" s="70"/>
    </row>
    <row r="109" spans="1:11" x14ac:dyDescent="0.25">
      <c r="A109" s="66"/>
      <c r="B109" s="66"/>
      <c r="C109" s="67"/>
      <c r="D109" s="67"/>
      <c r="E109" s="68"/>
      <c r="G109" s="67"/>
      <c r="H109" s="68"/>
      <c r="I109" s="68"/>
      <c r="J109" s="69"/>
      <c r="K109" s="70"/>
    </row>
    <row r="110" spans="1:11" x14ac:dyDescent="0.25">
      <c r="A110" s="66"/>
      <c r="B110" s="66"/>
      <c r="C110" s="67"/>
      <c r="D110" s="67"/>
      <c r="E110" s="68"/>
      <c r="G110" s="67"/>
      <c r="H110" s="68"/>
      <c r="I110" s="68"/>
      <c r="J110" s="69"/>
      <c r="K110" s="70"/>
    </row>
    <row r="111" spans="1:11" x14ac:dyDescent="0.25">
      <c r="A111" s="66"/>
      <c r="B111" s="66"/>
      <c r="C111" s="67"/>
      <c r="D111" s="67"/>
      <c r="E111" s="68"/>
      <c r="G111" s="67"/>
      <c r="H111" s="68"/>
      <c r="I111" s="68"/>
      <c r="J111" s="69"/>
      <c r="K111" s="70"/>
    </row>
    <row r="112" spans="1:11" x14ac:dyDescent="0.25">
      <c r="A112" s="66"/>
      <c r="B112" s="66"/>
      <c r="C112" s="67"/>
      <c r="D112" s="67"/>
      <c r="E112" s="68"/>
      <c r="G112" s="67"/>
      <c r="H112" s="68"/>
      <c r="I112" s="68"/>
      <c r="J112" s="69"/>
      <c r="K112" s="70"/>
    </row>
    <row r="113" spans="1:11" x14ac:dyDescent="0.25">
      <c r="A113" s="66"/>
      <c r="B113" s="66"/>
      <c r="C113" s="67"/>
      <c r="D113" s="67"/>
      <c r="E113" s="68"/>
      <c r="G113" s="67"/>
      <c r="H113" s="68"/>
      <c r="I113" s="68"/>
      <c r="J113" s="69"/>
      <c r="K113" s="70"/>
    </row>
    <row r="114" spans="1:11" x14ac:dyDescent="0.25">
      <c r="A114" s="66"/>
      <c r="B114" s="66"/>
      <c r="C114" s="67"/>
      <c r="D114" s="67"/>
      <c r="E114" s="68"/>
      <c r="G114" s="67"/>
      <c r="H114" s="68"/>
      <c r="I114" s="68"/>
      <c r="J114" s="69"/>
      <c r="K114" s="70"/>
    </row>
    <row r="115" spans="1:11" x14ac:dyDescent="0.25">
      <c r="A115" s="66"/>
      <c r="B115" s="66"/>
      <c r="C115" s="67"/>
      <c r="D115" s="67"/>
      <c r="E115" s="68"/>
      <c r="G115" s="67"/>
      <c r="H115" s="68"/>
      <c r="I115" s="68"/>
      <c r="J115" s="69"/>
      <c r="K115" s="70"/>
    </row>
    <row r="116" spans="1:11" x14ac:dyDescent="0.25">
      <c r="A116" s="66"/>
      <c r="B116" s="66"/>
      <c r="C116" s="67"/>
      <c r="D116" s="67"/>
      <c r="E116" s="68"/>
      <c r="G116" s="67"/>
      <c r="H116" s="68"/>
      <c r="I116" s="68"/>
      <c r="J116" s="69"/>
      <c r="K116" s="70"/>
    </row>
    <row r="117" spans="1:11" x14ac:dyDescent="0.25">
      <c r="A117" s="66"/>
      <c r="B117" s="66"/>
      <c r="C117" s="67"/>
      <c r="D117" s="67"/>
      <c r="E117" s="68"/>
      <c r="G117" s="67"/>
      <c r="H117" s="68"/>
      <c r="I117" s="68"/>
      <c r="J117" s="69"/>
      <c r="K117" s="70"/>
    </row>
    <row r="118" spans="1:11" x14ac:dyDescent="0.25">
      <c r="A118" s="66"/>
      <c r="B118" s="66"/>
      <c r="C118" s="67"/>
      <c r="D118" s="67"/>
      <c r="E118" s="68"/>
      <c r="G118" s="67"/>
      <c r="H118" s="68"/>
      <c r="I118" s="68"/>
      <c r="J118" s="69"/>
      <c r="K118" s="70"/>
    </row>
    <row r="119" spans="1:11" x14ac:dyDescent="0.25">
      <c r="A119" s="66"/>
      <c r="B119" s="66"/>
      <c r="C119" s="67"/>
      <c r="D119" s="67"/>
      <c r="E119" s="68"/>
      <c r="G119" s="67"/>
      <c r="H119" s="68"/>
      <c r="I119" s="68"/>
      <c r="J119" s="69"/>
      <c r="K119" s="70"/>
    </row>
    <row r="120" spans="1:11" x14ac:dyDescent="0.25">
      <c r="A120" s="66"/>
      <c r="B120" s="66"/>
      <c r="C120" s="67"/>
      <c r="D120" s="67"/>
      <c r="E120" s="68"/>
      <c r="G120" s="67"/>
      <c r="H120" s="68"/>
      <c r="I120" s="68"/>
      <c r="J120" s="69"/>
      <c r="K120" s="70"/>
    </row>
    <row r="121" spans="1:11" x14ac:dyDescent="0.25">
      <c r="A121" s="66"/>
      <c r="B121" s="66"/>
      <c r="C121" s="67"/>
      <c r="D121" s="67"/>
      <c r="E121" s="68"/>
      <c r="G121" s="67"/>
      <c r="H121" s="68"/>
      <c r="I121" s="68"/>
      <c r="J121" s="69"/>
      <c r="K121" s="70"/>
    </row>
    <row r="122" spans="1:11" x14ac:dyDescent="0.25">
      <c r="A122" s="66"/>
      <c r="B122" s="66"/>
      <c r="C122" s="67"/>
      <c r="D122" s="67"/>
      <c r="E122" s="68"/>
      <c r="G122" s="67"/>
      <c r="H122" s="68"/>
      <c r="I122" s="68"/>
      <c r="J122" s="69"/>
      <c r="K122" s="70"/>
    </row>
    <row r="123" spans="1:11" x14ac:dyDescent="0.25">
      <c r="A123" s="66"/>
      <c r="B123" s="66"/>
      <c r="C123" s="67"/>
      <c r="D123" s="67"/>
      <c r="E123" s="68"/>
      <c r="G123" s="67"/>
      <c r="H123" s="68"/>
      <c r="I123" s="68"/>
      <c r="J123" s="69"/>
      <c r="K123" s="70"/>
    </row>
    <row r="124" spans="1:11" x14ac:dyDescent="0.25">
      <c r="A124" s="66"/>
      <c r="B124" s="66"/>
      <c r="C124" s="67"/>
      <c r="D124" s="67"/>
      <c r="E124" s="68"/>
      <c r="G124" s="67"/>
      <c r="H124" s="68"/>
      <c r="I124" s="68"/>
      <c r="J124" s="69"/>
      <c r="K124" s="70"/>
    </row>
    <row r="125" spans="1:11" x14ac:dyDescent="0.25">
      <c r="A125" s="66"/>
      <c r="B125" s="66"/>
      <c r="C125" s="67"/>
      <c r="D125" s="67"/>
      <c r="E125" s="68"/>
      <c r="G125" s="67"/>
      <c r="H125" s="68"/>
      <c r="I125" s="68"/>
      <c r="J125" s="69"/>
      <c r="K125" s="70"/>
    </row>
    <row r="126" spans="1:11" x14ac:dyDescent="0.25">
      <c r="A126" s="66"/>
      <c r="B126" s="66"/>
      <c r="C126" s="67"/>
      <c r="D126" s="67"/>
      <c r="E126" s="68"/>
      <c r="G126" s="67"/>
      <c r="H126" s="68"/>
      <c r="I126" s="68"/>
      <c r="J126" s="69"/>
      <c r="K126" s="70"/>
    </row>
    <row r="127" spans="1:11" x14ac:dyDescent="0.25">
      <c r="A127" s="66"/>
      <c r="B127" s="66"/>
      <c r="C127" s="67"/>
      <c r="D127" s="67"/>
      <c r="E127" s="68"/>
      <c r="G127" s="67"/>
      <c r="H127" s="68"/>
      <c r="I127" s="68"/>
      <c r="J127" s="69"/>
      <c r="K127" s="70"/>
    </row>
    <row r="128" spans="1:11" x14ac:dyDescent="0.25">
      <c r="A128" s="66"/>
      <c r="B128" s="66"/>
      <c r="C128" s="67"/>
      <c r="D128" s="67"/>
      <c r="E128" s="68"/>
      <c r="G128" s="67"/>
      <c r="H128" s="68"/>
      <c r="I128" s="68"/>
      <c r="J128" s="69"/>
      <c r="K128" s="70"/>
    </row>
    <row r="129" spans="1:11" x14ac:dyDescent="0.25">
      <c r="A129" s="66"/>
      <c r="B129" s="66"/>
      <c r="C129" s="67"/>
      <c r="D129" s="67"/>
      <c r="E129" s="68"/>
      <c r="G129" s="67"/>
      <c r="H129" s="68"/>
      <c r="I129" s="68"/>
      <c r="J129" s="69"/>
      <c r="K129" s="70"/>
    </row>
    <row r="130" spans="1:11" x14ac:dyDescent="0.25">
      <c r="A130" s="66"/>
      <c r="B130" s="66"/>
      <c r="C130" s="67"/>
      <c r="D130" s="67"/>
      <c r="E130" s="68"/>
      <c r="G130" s="67"/>
      <c r="H130" s="68"/>
      <c r="I130" s="68"/>
      <c r="J130" s="69"/>
      <c r="K130" s="70"/>
    </row>
    <row r="131" spans="1:11" x14ac:dyDescent="0.25">
      <c r="A131" s="66"/>
      <c r="B131" s="66"/>
      <c r="C131" s="67"/>
      <c r="D131" s="67"/>
      <c r="E131" s="68"/>
      <c r="G131" s="67"/>
      <c r="H131" s="68"/>
      <c r="I131" s="68"/>
      <c r="J131" s="69"/>
      <c r="K131" s="70"/>
    </row>
    <row r="132" spans="1:11" x14ac:dyDescent="0.25">
      <c r="A132" s="66"/>
      <c r="B132" s="66"/>
      <c r="C132" s="67"/>
      <c r="D132" s="67"/>
      <c r="E132" s="68"/>
      <c r="G132" s="67"/>
      <c r="H132" s="68"/>
      <c r="I132" s="68"/>
      <c r="J132" s="69"/>
      <c r="K132" s="70"/>
    </row>
    <row r="133" spans="1:11" x14ac:dyDescent="0.25">
      <c r="A133" s="66"/>
      <c r="B133" s="66"/>
      <c r="C133" s="67"/>
      <c r="D133" s="67"/>
      <c r="E133" s="68"/>
      <c r="G133" s="67"/>
      <c r="H133" s="68"/>
      <c r="I133" s="68"/>
      <c r="J133" s="69"/>
      <c r="K133" s="70"/>
    </row>
    <row r="134" spans="1:11" x14ac:dyDescent="0.25">
      <c r="A134" s="66"/>
      <c r="B134" s="66"/>
      <c r="C134" s="67"/>
      <c r="D134" s="67"/>
      <c r="E134" s="68"/>
      <c r="G134" s="67"/>
      <c r="H134" s="68"/>
      <c r="I134" s="68"/>
      <c r="J134" s="69"/>
      <c r="K134" s="70"/>
    </row>
    <row r="135" spans="1:11" x14ac:dyDescent="0.25">
      <c r="A135" s="66"/>
      <c r="B135" s="66"/>
      <c r="C135" s="67"/>
      <c r="D135" s="67"/>
      <c r="E135" s="68"/>
      <c r="G135" s="67"/>
      <c r="H135" s="68"/>
      <c r="I135" s="68"/>
      <c r="J135" s="69"/>
      <c r="K135" s="70"/>
    </row>
    <row r="136" spans="1:11" x14ac:dyDescent="0.25">
      <c r="A136" s="66"/>
      <c r="B136" s="66"/>
      <c r="C136" s="67"/>
      <c r="D136" s="67"/>
      <c r="E136" s="68"/>
      <c r="G136" s="67"/>
      <c r="H136" s="68"/>
      <c r="I136" s="68"/>
      <c r="J136" s="69"/>
      <c r="K136" s="70"/>
    </row>
    <row r="137" spans="1:11" x14ac:dyDescent="0.25">
      <c r="A137" s="66"/>
      <c r="B137" s="66"/>
      <c r="C137" s="67"/>
      <c r="D137" s="67"/>
      <c r="E137" s="68"/>
      <c r="G137" s="67"/>
      <c r="H137" s="68"/>
      <c r="I137" s="68"/>
      <c r="J137" s="69"/>
      <c r="K137" s="70"/>
    </row>
    <row r="138" spans="1:11" x14ac:dyDescent="0.25">
      <c r="A138" s="66"/>
      <c r="B138" s="66"/>
      <c r="C138" s="67"/>
      <c r="D138" s="67"/>
      <c r="E138" s="68"/>
      <c r="G138" s="67"/>
      <c r="H138" s="68"/>
      <c r="I138" s="68"/>
      <c r="J138" s="69"/>
      <c r="K138" s="70"/>
    </row>
    <row r="139" spans="1:11" x14ac:dyDescent="0.25">
      <c r="A139" s="66"/>
      <c r="B139" s="66"/>
      <c r="C139" s="67"/>
      <c r="D139" s="67"/>
      <c r="E139" s="68"/>
      <c r="G139" s="67"/>
      <c r="H139" s="68"/>
      <c r="I139" s="68"/>
      <c r="J139" s="69"/>
      <c r="K139" s="70"/>
    </row>
    <row r="140" spans="1:11" x14ac:dyDescent="0.25">
      <c r="A140" s="66"/>
      <c r="B140" s="66"/>
      <c r="C140" s="67"/>
      <c r="D140" s="67"/>
      <c r="E140" s="68"/>
      <c r="G140" s="67"/>
      <c r="H140" s="68"/>
      <c r="I140" s="68"/>
      <c r="J140" s="69"/>
      <c r="K140" s="70"/>
    </row>
    <row r="141" spans="1:11" x14ac:dyDescent="0.25">
      <c r="A141" s="66"/>
      <c r="B141" s="66"/>
      <c r="C141" s="67"/>
      <c r="D141" s="67"/>
      <c r="E141" s="68"/>
      <c r="G141" s="67"/>
      <c r="H141" s="68"/>
      <c r="I141" s="68"/>
      <c r="J141" s="69"/>
      <c r="K141" s="70"/>
    </row>
    <row r="142" spans="1:11" x14ac:dyDescent="0.25">
      <c r="A142" s="66"/>
      <c r="B142" s="66"/>
      <c r="C142" s="67"/>
      <c r="D142" s="67"/>
      <c r="E142" s="68"/>
      <c r="G142" s="67"/>
      <c r="H142" s="68"/>
      <c r="I142" s="68"/>
      <c r="J142" s="69"/>
      <c r="K142" s="70"/>
    </row>
    <row r="143" spans="1:11" x14ac:dyDescent="0.25">
      <c r="A143" s="66"/>
      <c r="B143" s="66"/>
      <c r="C143" s="67"/>
      <c r="D143" s="67"/>
      <c r="E143" s="68"/>
      <c r="G143" s="67"/>
      <c r="H143" s="68"/>
      <c r="I143" s="68"/>
      <c r="J143" s="69"/>
      <c r="K143" s="70"/>
    </row>
    <row r="144" spans="1:11" x14ac:dyDescent="0.25">
      <c r="A144" s="66"/>
      <c r="B144" s="66"/>
      <c r="C144" s="67"/>
      <c r="D144" s="67"/>
      <c r="E144" s="68"/>
      <c r="G144" s="67"/>
      <c r="H144" s="68"/>
      <c r="I144" s="68"/>
      <c r="J144" s="69"/>
      <c r="K144" s="70"/>
    </row>
    <row r="145" spans="1:11" x14ac:dyDescent="0.25">
      <c r="A145" s="66"/>
      <c r="B145" s="66"/>
      <c r="C145" s="67"/>
      <c r="D145" s="67"/>
      <c r="E145" s="68"/>
      <c r="G145" s="67"/>
      <c r="H145" s="68"/>
      <c r="I145" s="68"/>
      <c r="J145" s="69"/>
      <c r="K145" s="70"/>
    </row>
    <row r="146" spans="1:11" x14ac:dyDescent="0.25">
      <c r="A146" s="66"/>
      <c r="B146" s="66"/>
      <c r="C146" s="67"/>
      <c r="D146" s="67"/>
      <c r="E146" s="68"/>
      <c r="G146" s="67"/>
      <c r="H146" s="68"/>
      <c r="I146" s="68"/>
      <c r="J146" s="69"/>
      <c r="K146" s="70"/>
    </row>
    <row r="147" spans="1:11" x14ac:dyDescent="0.25">
      <c r="A147" s="66"/>
      <c r="B147" s="66"/>
      <c r="C147" s="67"/>
      <c r="D147" s="67"/>
      <c r="E147" s="68"/>
      <c r="G147" s="67"/>
      <c r="H147" s="68"/>
      <c r="I147" s="68"/>
      <c r="J147" s="69"/>
      <c r="K147" s="70"/>
    </row>
    <row r="148" spans="1:11" x14ac:dyDescent="0.25">
      <c r="A148" s="66"/>
      <c r="B148" s="66"/>
      <c r="C148" s="67"/>
      <c r="D148" s="67"/>
      <c r="E148" s="68"/>
      <c r="G148" s="67"/>
      <c r="H148" s="68"/>
      <c r="I148" s="68"/>
      <c r="J148" s="69"/>
      <c r="K148" s="70"/>
    </row>
    <row r="149" spans="1:11" x14ac:dyDescent="0.25">
      <c r="A149" s="66"/>
      <c r="B149" s="66"/>
      <c r="C149" s="67"/>
      <c r="D149" s="67"/>
      <c r="E149" s="68"/>
      <c r="G149" s="67"/>
      <c r="H149" s="68"/>
      <c r="I149" s="68"/>
      <c r="J149" s="69"/>
      <c r="K149" s="70"/>
    </row>
    <row r="150" spans="1:11" x14ac:dyDescent="0.25">
      <c r="A150" s="66"/>
      <c r="B150" s="66"/>
      <c r="C150" s="67"/>
      <c r="D150" s="67"/>
      <c r="E150" s="68"/>
      <c r="G150" s="67"/>
      <c r="H150" s="68"/>
      <c r="I150" s="68"/>
      <c r="J150" s="69"/>
      <c r="K150" s="70"/>
    </row>
    <row r="151" spans="1:11" x14ac:dyDescent="0.25">
      <c r="A151" s="66"/>
      <c r="B151" s="66"/>
      <c r="C151" s="67"/>
      <c r="D151" s="67"/>
      <c r="E151" s="68"/>
      <c r="G151" s="67"/>
      <c r="H151" s="68"/>
      <c r="I151" s="68"/>
      <c r="J151" s="69"/>
      <c r="K151" s="70"/>
    </row>
    <row r="152" spans="1:11" x14ac:dyDescent="0.25">
      <c r="A152" s="66"/>
      <c r="B152" s="66"/>
      <c r="C152" s="67"/>
      <c r="D152" s="67"/>
      <c r="E152" s="68"/>
      <c r="G152" s="67"/>
      <c r="H152" s="68"/>
      <c r="I152" s="68"/>
      <c r="J152" s="69"/>
      <c r="K152" s="70"/>
    </row>
    <row r="153" spans="1:11" x14ac:dyDescent="0.25">
      <c r="A153" s="66"/>
      <c r="B153" s="66"/>
      <c r="C153" s="67"/>
      <c r="D153" s="67"/>
      <c r="E153" s="68"/>
      <c r="G153" s="67"/>
      <c r="H153" s="68"/>
      <c r="I153" s="68"/>
      <c r="J153" s="69"/>
      <c r="K153" s="70"/>
    </row>
    <row r="154" spans="1:11" x14ac:dyDescent="0.25">
      <c r="A154" s="66"/>
      <c r="B154" s="66"/>
      <c r="C154" s="67"/>
      <c r="D154" s="67"/>
      <c r="E154" s="68"/>
      <c r="G154" s="67"/>
      <c r="H154" s="68"/>
      <c r="I154" s="68"/>
      <c r="J154" s="69"/>
      <c r="K154" s="70"/>
    </row>
    <row r="155" spans="1:11" x14ac:dyDescent="0.25">
      <c r="A155" s="66"/>
      <c r="B155" s="66"/>
      <c r="C155" s="67"/>
      <c r="D155" s="67"/>
      <c r="E155" s="68"/>
      <c r="G155" s="67"/>
      <c r="H155" s="68"/>
      <c r="I155" s="68"/>
      <c r="J155" s="69"/>
      <c r="K155" s="70"/>
    </row>
    <row r="156" spans="1:11" x14ac:dyDescent="0.25">
      <c r="A156" s="66"/>
      <c r="B156" s="66"/>
      <c r="C156" s="67"/>
      <c r="D156" s="67"/>
      <c r="E156" s="68"/>
      <c r="G156" s="67"/>
      <c r="H156" s="68"/>
      <c r="I156" s="68"/>
      <c r="J156" s="69"/>
      <c r="K156" s="70"/>
    </row>
    <row r="157" spans="1:11" x14ac:dyDescent="0.25">
      <c r="A157" s="66"/>
      <c r="B157" s="66"/>
      <c r="C157" s="67"/>
      <c r="D157" s="67"/>
      <c r="E157" s="68"/>
      <c r="G157" s="67"/>
      <c r="H157" s="68"/>
      <c r="I157" s="68"/>
      <c r="J157" s="69"/>
      <c r="K157" s="70"/>
    </row>
    <row r="158" spans="1:11" x14ac:dyDescent="0.25">
      <c r="A158" s="66"/>
      <c r="B158" s="66"/>
      <c r="C158" s="67"/>
      <c r="D158" s="67"/>
      <c r="E158" s="68"/>
      <c r="G158" s="67"/>
      <c r="H158" s="68"/>
      <c r="I158" s="68"/>
      <c r="J158" s="69"/>
      <c r="K158" s="70"/>
    </row>
    <row r="159" spans="1:11" x14ac:dyDescent="0.25">
      <c r="A159" s="66"/>
      <c r="B159" s="66"/>
      <c r="C159" s="67"/>
      <c r="D159" s="67"/>
      <c r="E159" s="68"/>
      <c r="G159" s="67"/>
      <c r="H159" s="68"/>
      <c r="I159" s="68"/>
      <c r="J159" s="69"/>
      <c r="K159" s="70"/>
    </row>
    <row r="160" spans="1:11" x14ac:dyDescent="0.25">
      <c r="A160" s="66"/>
      <c r="B160" s="66"/>
      <c r="C160" s="67"/>
      <c r="D160" s="67"/>
      <c r="E160" s="68"/>
      <c r="G160" s="67"/>
      <c r="H160" s="68"/>
      <c r="I160" s="68"/>
      <c r="J160" s="69"/>
      <c r="K160" s="70"/>
    </row>
    <row r="161" spans="1:11" x14ac:dyDescent="0.25">
      <c r="A161" s="66"/>
      <c r="B161" s="66"/>
      <c r="C161" s="67"/>
      <c r="D161" s="67"/>
      <c r="E161" s="68"/>
      <c r="G161" s="67"/>
      <c r="H161" s="68"/>
      <c r="I161" s="68"/>
      <c r="J161" s="69"/>
      <c r="K161" s="70"/>
    </row>
    <row r="162" spans="1:11" x14ac:dyDescent="0.25">
      <c r="A162" s="66"/>
      <c r="B162" s="66"/>
      <c r="C162" s="67"/>
      <c r="D162" s="67"/>
      <c r="E162" s="68"/>
      <c r="G162" s="67"/>
      <c r="H162" s="68"/>
      <c r="I162" s="68"/>
      <c r="J162" s="69"/>
      <c r="K162" s="70"/>
    </row>
    <row r="163" spans="1:11" x14ac:dyDescent="0.25">
      <c r="A163" s="66"/>
      <c r="B163" s="66"/>
      <c r="C163" s="67"/>
      <c r="D163" s="67"/>
      <c r="E163" s="68"/>
      <c r="G163" s="67"/>
      <c r="H163" s="68"/>
      <c r="I163" s="68"/>
      <c r="J163" s="69"/>
      <c r="K163" s="70"/>
    </row>
    <row r="164" spans="1:11" x14ac:dyDescent="0.25">
      <c r="A164" s="66"/>
      <c r="B164" s="66"/>
      <c r="C164" s="67"/>
      <c r="D164" s="67"/>
      <c r="E164" s="68"/>
      <c r="G164" s="67"/>
      <c r="H164" s="68"/>
      <c r="I164" s="68"/>
      <c r="J164" s="69"/>
      <c r="K164" s="70"/>
    </row>
    <row r="165" spans="1:11" x14ac:dyDescent="0.25">
      <c r="A165" s="66"/>
      <c r="B165" s="66"/>
      <c r="C165" s="67"/>
      <c r="D165" s="67"/>
      <c r="E165" s="68"/>
      <c r="G165" s="67"/>
      <c r="H165" s="68"/>
      <c r="I165" s="68"/>
      <c r="J165" s="69"/>
      <c r="K165" s="70"/>
    </row>
    <row r="166" spans="1:11" x14ac:dyDescent="0.25">
      <c r="A166" s="66"/>
      <c r="B166" s="66"/>
      <c r="C166" s="67"/>
      <c r="D166" s="67"/>
      <c r="E166" s="68"/>
      <c r="G166" s="67"/>
      <c r="H166" s="68"/>
      <c r="I166" s="68"/>
      <c r="J166" s="69"/>
      <c r="K166" s="70"/>
    </row>
    <row r="167" spans="1:11" x14ac:dyDescent="0.25">
      <c r="A167" s="66"/>
      <c r="B167" s="66"/>
      <c r="C167" s="67"/>
      <c r="D167" s="67"/>
      <c r="E167" s="68"/>
      <c r="G167" s="67"/>
      <c r="H167" s="68"/>
      <c r="I167" s="68"/>
      <c r="J167" s="69"/>
      <c r="K167" s="70"/>
    </row>
    <row r="168" spans="1:11" x14ac:dyDescent="0.25">
      <c r="A168" s="66"/>
      <c r="B168" s="66"/>
      <c r="C168" s="67"/>
      <c r="D168" s="67"/>
      <c r="E168" s="68"/>
      <c r="G168" s="67"/>
      <c r="H168" s="68"/>
      <c r="I168" s="68"/>
      <c r="J168" s="69"/>
      <c r="K168" s="70"/>
    </row>
    <row r="169" spans="1:11" x14ac:dyDescent="0.25">
      <c r="A169" s="66"/>
      <c r="B169" s="66"/>
      <c r="C169" s="67"/>
      <c r="D169" s="67"/>
      <c r="E169" s="68"/>
      <c r="G169" s="67"/>
      <c r="H169" s="68"/>
      <c r="I169" s="68"/>
      <c r="J169" s="69"/>
      <c r="K169" s="70"/>
    </row>
    <row r="170" spans="1:11" x14ac:dyDescent="0.25">
      <c r="A170" s="66"/>
      <c r="B170" s="66"/>
      <c r="C170" s="67"/>
      <c r="D170" s="67"/>
      <c r="E170" s="68"/>
      <c r="G170" s="67"/>
      <c r="H170" s="68"/>
      <c r="I170" s="68"/>
      <c r="J170" s="69"/>
      <c r="K170" s="70"/>
    </row>
    <row r="171" spans="1:11" x14ac:dyDescent="0.25">
      <c r="A171" s="66"/>
      <c r="B171" s="66"/>
      <c r="C171" s="67"/>
      <c r="D171" s="67"/>
      <c r="E171" s="68"/>
      <c r="G171" s="67"/>
      <c r="H171" s="68"/>
      <c r="I171" s="68"/>
      <c r="J171" s="69"/>
      <c r="K171" s="70"/>
    </row>
    <row r="172" spans="1:11" x14ac:dyDescent="0.25">
      <c r="A172" s="66"/>
      <c r="B172" s="66"/>
      <c r="C172" s="67"/>
      <c r="D172" s="67"/>
      <c r="E172" s="68"/>
      <c r="G172" s="67"/>
      <c r="H172" s="68"/>
      <c r="I172" s="68"/>
      <c r="J172" s="69"/>
      <c r="K172" s="70"/>
    </row>
    <row r="173" spans="1:11" x14ac:dyDescent="0.25">
      <c r="A173" s="66"/>
      <c r="B173" s="66"/>
      <c r="C173" s="67"/>
      <c r="D173" s="67"/>
      <c r="E173" s="68"/>
      <c r="G173" s="67"/>
      <c r="H173" s="68"/>
      <c r="I173" s="68"/>
      <c r="J173" s="69"/>
      <c r="K173" s="70"/>
    </row>
  </sheetData>
  <pageMargins left="0.7" right="0.7" top="0.75" bottom="0.75" header="0.3" footer="0.3"/>
  <pageSetup orientation="portrait" r:id="rId1"/>
  <ignoredErrors>
    <ignoredError sqref="A2:A11 A12:A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8" sqref="B8"/>
    </sheetView>
  </sheetViews>
  <sheetFormatPr defaultRowHeight="15" x14ac:dyDescent="0.25"/>
  <cols>
    <col min="1" max="2" width="24" customWidth="1"/>
  </cols>
  <sheetData>
    <row r="1" spans="1:2" s="83" customFormat="1" ht="75.75" customHeight="1" x14ac:dyDescent="0.3">
      <c r="A1" s="84" t="s">
        <v>33</v>
      </c>
      <c r="B1" s="84" t="s">
        <v>34</v>
      </c>
    </row>
    <row r="2" spans="1:2" x14ac:dyDescent="0.25">
      <c r="A2" s="16">
        <v>3</v>
      </c>
      <c r="B2" s="16">
        <v>-1</v>
      </c>
    </row>
    <row r="3" spans="1:2" x14ac:dyDescent="0.25">
      <c r="A3" s="16">
        <v>2</v>
      </c>
      <c r="B3" s="16">
        <v>-0.5</v>
      </c>
    </row>
    <row r="4" spans="1:2" x14ac:dyDescent="0.25">
      <c r="A4" s="16">
        <v>4</v>
      </c>
      <c r="B4" s="16">
        <v>-1.5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Model</vt:lpstr>
      <vt:lpstr>Data</vt:lpstr>
      <vt:lpstr>Range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Riker, David</dc:creator>
  <cp:lastModifiedBy>Fortune-Taylor, Stephanie</cp:lastModifiedBy>
  <cp:lastPrinted>2019-05-29T19:50:40Z</cp:lastPrinted>
  <dcterms:created xsi:type="dcterms:W3CDTF">2018-04-24T17:10:47Z</dcterms:created>
  <dcterms:modified xsi:type="dcterms:W3CDTF">2019-09-27T19:23:45Z</dcterms:modified>
</cp:coreProperties>
</file>