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Z:\Records\Operations\Economics\Research Initiatives\PE Modeling Portal\Content for Version 5\Typo Fix\"/>
    </mc:Choice>
  </mc:AlternateContent>
  <xr:revisionPtr revIDLastSave="0" documentId="8_{7D8D770F-F878-4C79-96F7-C0A5B343ADE6}" xr6:coauthVersionLast="44" xr6:coauthVersionMax="44" xr10:uidLastSave="{00000000-0000-0000-0000-000000000000}"/>
  <bookViews>
    <workbookView xWindow="31030" yWindow="-11900" windowWidth="19460" windowHeight="12140" xr2:uid="{00000000-000D-0000-FFFF-FFFF00000000}"/>
  </bookViews>
  <sheets>
    <sheet name="Read Me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8" i="1" l="1"/>
  <c r="B37" i="1"/>
  <c r="B26" i="1"/>
  <c r="B39" i="1" s="1"/>
  <c r="B25" i="1"/>
  <c r="B42" i="1" l="1"/>
  <c r="B48" i="1" s="1"/>
  <c r="B27" i="1"/>
  <c r="B28" i="1" s="1"/>
  <c r="B34" i="1" s="1"/>
  <c r="B40" i="1"/>
  <c r="B41" i="1" s="1"/>
  <c r="B49" i="1" s="1"/>
  <c r="B29" i="1" l="1"/>
  <c r="B32" i="1"/>
  <c r="B33" i="1"/>
  <c r="B43" i="1"/>
  <c r="B52" i="1" s="1"/>
  <c r="B45" i="1" l="1"/>
  <c r="B50" i="1" s="1"/>
  <c r="B44" i="1"/>
  <c r="B51" i="1" s="1"/>
</calcChain>
</file>

<file path=xl/sharedStrings.xml><?xml version="1.0" encoding="utf-8"?>
<sst xmlns="http://schemas.openxmlformats.org/spreadsheetml/2006/main" count="45" uniqueCount="45">
  <si>
    <t>Economic Impacts of the Tariff Change:</t>
  </si>
  <si>
    <t>Demand Elasticity for the Final Good</t>
  </si>
  <si>
    <t>Constant Elasticity of Substitution between H and L inputs in Production</t>
  </si>
  <si>
    <t>% Change in Offshoring Costs for L Tasks</t>
  </si>
  <si>
    <t>% Change in Offshoring Cost for H Tasks</t>
  </si>
  <si>
    <t>Elasticity Assumptions</t>
  </si>
  <si>
    <t>Initial (Status Quo) Equilibrium Values</t>
  </si>
  <si>
    <t>Foreign Wage Relative to Domestic Wage</t>
  </si>
  <si>
    <t>Foreign (Offshore) Share of Employment in L Tasks</t>
  </si>
  <si>
    <t>Foreign (Offshore) Share of Employment in H Tasks</t>
  </si>
  <si>
    <t>Exogenous Shocks</t>
  </si>
  <si>
    <t>% Change in Domestic Wage</t>
  </si>
  <si>
    <t>% Change in Offshore Wage</t>
  </si>
  <si>
    <t>Cost Share of L Tasks</t>
  </si>
  <si>
    <t>Unit Labor Requirements for H Tasks</t>
  </si>
  <si>
    <t>Unit Labor Requirements for L Tasks</t>
  </si>
  <si>
    <t>Calibration</t>
  </si>
  <si>
    <t>lambda for L tasks</t>
  </si>
  <si>
    <t>lambda for H tasks</t>
  </si>
  <si>
    <t>gamma</t>
  </si>
  <si>
    <t>p0</t>
  </si>
  <si>
    <t>k</t>
  </si>
  <si>
    <t>Total Expenditure in the Single Market</t>
  </si>
  <si>
    <t>wd0</t>
  </si>
  <si>
    <t>Initial Equilibrium Values</t>
  </si>
  <si>
    <t>q0</t>
  </si>
  <si>
    <t>domempL0</t>
  </si>
  <si>
    <t>domempH0</t>
  </si>
  <si>
    <t>New Equilibrium Values</t>
  </si>
  <si>
    <t>wd1</t>
  </si>
  <si>
    <t>wf1</t>
  </si>
  <si>
    <t>lambdaH1</t>
  </si>
  <si>
    <t>lambdaL1</t>
  </si>
  <si>
    <t>JL1</t>
  </si>
  <si>
    <t>JH1</t>
  </si>
  <si>
    <t>p1</t>
  </si>
  <si>
    <t>domempL1</t>
  </si>
  <si>
    <t>domempH1</t>
  </si>
  <si>
    <t>Change in Offshoring Share for H tasks</t>
  </si>
  <si>
    <t>Change in Offshoring Share for L tasks</t>
  </si>
  <si>
    <t>Change in Domestic Employment in H tasks</t>
  </si>
  <si>
    <t>Change in Domestic Employment in L tasks</t>
  </si>
  <si>
    <t>% Change in Price</t>
  </si>
  <si>
    <t>Model with Offshoring</t>
  </si>
  <si>
    <t>8.14.2019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</si>
</sst>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%"/>
    <numFmt numFmtId="165" formatCode="0.0%"/>
    <numFmt numFmtId="166" formatCode="0.0"/>
    <numFmt numFmtId="167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0" fillId="0" borderId="1" xfId="0" applyBorder="1"/>
    <xf numFmtId="0" fontId="0" fillId="2" borderId="1" xfId="0" applyFill="1" applyBorder="1"/>
    <xf numFmtId="9" fontId="0" fillId="2" borderId="1" xfId="1" applyFont="1" applyFill="1" applyBorder="1"/>
    <xf numFmtId="0" fontId="0" fillId="0" borderId="0" xfId="0" applyFill="1" applyBorder="1"/>
    <xf numFmtId="0" fontId="4" fillId="0" borderId="0" xfId="0" applyFont="1" applyFill="1" applyBorder="1"/>
    <xf numFmtId="0" fontId="4" fillId="0" borderId="0" xfId="0" applyFont="1"/>
    <xf numFmtId="0" fontId="0" fillId="0" borderId="1" xfId="0" applyFill="1" applyBorder="1"/>
    <xf numFmtId="164" fontId="0" fillId="3" borderId="1" xfId="1" applyNumberFormat="1" applyFont="1" applyFill="1" applyBorder="1"/>
    <xf numFmtId="0" fontId="5" fillId="0" borderId="0" xfId="0" applyNumberFormat="1" applyFont="1" applyFill="1" applyBorder="1" applyAlignment="1" applyProtection="1"/>
    <xf numFmtId="165" fontId="0" fillId="2" borderId="1" xfId="1" applyNumberFormat="1" applyFont="1" applyFill="1" applyBorder="1"/>
    <xf numFmtId="166" fontId="0" fillId="2" borderId="1" xfId="1" applyNumberFormat="1" applyFont="1" applyFill="1" applyBorder="1"/>
    <xf numFmtId="0" fontId="0" fillId="0" borderId="1" xfId="0" applyFont="1" applyFill="1" applyBorder="1"/>
    <xf numFmtId="0" fontId="0" fillId="2" borderId="1" xfId="0" applyFont="1" applyFill="1" applyBorder="1"/>
    <xf numFmtId="1" fontId="1" fillId="0" borderId="1" xfId="1" applyNumberFormat="1" applyFont="1" applyFill="1" applyBorder="1"/>
    <xf numFmtId="167" fontId="0" fillId="3" borderId="1" xfId="1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10</xdr:col>
          <xdr:colOff>457200</xdr:colOff>
          <xdr:row>27</xdr:row>
          <xdr:rowOff>152400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zoomScaleNormal="100" workbookViewId="0">
      <selection activeCell="N25" sqref="N25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autoPict="0" r:id="rId5">
            <anchor moveWithCells="1" sizeWithCells="1">
              <from>
                <xdr:col>1</xdr:col>
                <xdr:colOff>0</xdr:colOff>
                <xdr:row>1</xdr:row>
                <xdr:rowOff>0</xdr:rowOff>
              </from>
              <to>
                <xdr:col>10</xdr:col>
                <xdr:colOff>457200</xdr:colOff>
                <xdr:row>27</xdr:row>
                <xdr:rowOff>152400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52"/>
  <sheetViews>
    <sheetView workbookViewId="0">
      <selection activeCell="A3" sqref="A3"/>
    </sheetView>
  </sheetViews>
  <sheetFormatPr defaultRowHeight="15" x14ac:dyDescent="0.25"/>
  <cols>
    <col min="1" max="1" width="73.5703125" customWidth="1"/>
    <col min="2" max="2" width="12.42578125" customWidth="1"/>
    <col min="3" max="3" width="14.42578125" customWidth="1"/>
  </cols>
  <sheetData>
    <row r="1" spans="1:2" ht="18.75" x14ac:dyDescent="0.3">
      <c r="A1" s="2" t="s">
        <v>43</v>
      </c>
    </row>
    <row r="2" spans="1:2" x14ac:dyDescent="0.25">
      <c r="A2" s="1" t="s">
        <v>44</v>
      </c>
    </row>
    <row r="3" spans="1:2" x14ac:dyDescent="0.25">
      <c r="A3" s="1"/>
    </row>
    <row r="4" spans="1:2" x14ac:dyDescent="0.25">
      <c r="A4" s="11" t="s">
        <v>5</v>
      </c>
    </row>
    <row r="5" spans="1:2" x14ac:dyDescent="0.25">
      <c r="A5" s="3" t="s">
        <v>1</v>
      </c>
      <c r="B5" s="4">
        <v>-1</v>
      </c>
    </row>
    <row r="6" spans="1:2" x14ac:dyDescent="0.25">
      <c r="A6" s="3" t="s">
        <v>2</v>
      </c>
      <c r="B6" s="4">
        <v>2</v>
      </c>
    </row>
    <row r="7" spans="1:2" x14ac:dyDescent="0.25">
      <c r="A7" s="6"/>
      <c r="B7" s="6"/>
    </row>
    <row r="8" spans="1:2" x14ac:dyDescent="0.25">
      <c r="A8" s="7" t="s">
        <v>6</v>
      </c>
      <c r="B8" s="6"/>
    </row>
    <row r="9" spans="1:2" x14ac:dyDescent="0.25">
      <c r="A9" s="14" t="s">
        <v>22</v>
      </c>
      <c r="B9" s="15">
        <v>100</v>
      </c>
    </row>
    <row r="10" spans="1:2" x14ac:dyDescent="0.25">
      <c r="A10" s="9" t="s">
        <v>7</v>
      </c>
      <c r="B10" s="4">
        <v>0.7</v>
      </c>
    </row>
    <row r="11" spans="1:2" x14ac:dyDescent="0.25">
      <c r="A11" s="9" t="s">
        <v>9</v>
      </c>
      <c r="B11" s="12">
        <v>0.25</v>
      </c>
    </row>
    <row r="12" spans="1:2" x14ac:dyDescent="0.25">
      <c r="A12" s="9" t="s">
        <v>8</v>
      </c>
      <c r="B12" s="12">
        <v>0.25</v>
      </c>
    </row>
    <row r="13" spans="1:2" x14ac:dyDescent="0.25">
      <c r="A13" s="9" t="s">
        <v>13</v>
      </c>
      <c r="B13" s="12">
        <v>0.5</v>
      </c>
    </row>
    <row r="14" spans="1:2" x14ac:dyDescent="0.25">
      <c r="A14" s="9" t="s">
        <v>14</v>
      </c>
      <c r="B14" s="13">
        <v>1</v>
      </c>
    </row>
    <row r="15" spans="1:2" x14ac:dyDescent="0.25">
      <c r="A15" s="9" t="s">
        <v>15</v>
      </c>
      <c r="B15" s="13">
        <v>1</v>
      </c>
    </row>
    <row r="16" spans="1:2" x14ac:dyDescent="0.25">
      <c r="A16" s="6"/>
      <c r="B16" s="6"/>
    </row>
    <row r="17" spans="1:3" x14ac:dyDescent="0.25">
      <c r="A17" s="7" t="s">
        <v>10</v>
      </c>
      <c r="B17" s="6"/>
    </row>
    <row r="18" spans="1:3" x14ac:dyDescent="0.25">
      <c r="A18" s="3" t="s">
        <v>11</v>
      </c>
      <c r="B18" s="5">
        <v>0</v>
      </c>
    </row>
    <row r="19" spans="1:3" x14ac:dyDescent="0.25">
      <c r="A19" s="3" t="s">
        <v>12</v>
      </c>
      <c r="B19" s="5">
        <v>0</v>
      </c>
    </row>
    <row r="20" spans="1:3" x14ac:dyDescent="0.25">
      <c r="A20" s="3" t="s">
        <v>4</v>
      </c>
      <c r="B20" s="5">
        <v>0</v>
      </c>
    </row>
    <row r="21" spans="1:3" x14ac:dyDescent="0.25">
      <c r="A21" s="3" t="s">
        <v>3</v>
      </c>
      <c r="B21" s="5">
        <v>0.1</v>
      </c>
    </row>
    <row r="23" spans="1:3" hidden="1" x14ac:dyDescent="0.25">
      <c r="A23" s="7" t="s">
        <v>16</v>
      </c>
      <c r="B23" s="6"/>
      <c r="C23" s="6"/>
    </row>
    <row r="24" spans="1:3" hidden="1" x14ac:dyDescent="0.25">
      <c r="A24" s="14" t="s">
        <v>23</v>
      </c>
      <c r="B24" s="16">
        <v>1</v>
      </c>
      <c r="C24" s="6"/>
    </row>
    <row r="25" spans="1:3" hidden="1" x14ac:dyDescent="0.25">
      <c r="A25" s="9" t="s">
        <v>17</v>
      </c>
      <c r="B25" s="9">
        <f>B24/B10/(1+B12)</f>
        <v>1.1428571428571428</v>
      </c>
      <c r="C25" s="6"/>
    </row>
    <row r="26" spans="1:3" hidden="1" x14ac:dyDescent="0.25">
      <c r="A26" s="9" t="s">
        <v>18</v>
      </c>
      <c r="B26" s="9">
        <f>B24/B10/(1+B11)</f>
        <v>1.1428571428571428</v>
      </c>
      <c r="C26" s="6"/>
    </row>
    <row r="27" spans="1:3" hidden="1" x14ac:dyDescent="0.25">
      <c r="A27" s="9" t="s">
        <v>19</v>
      </c>
      <c r="B27" s="9">
        <f>B13/(1-B13)*(B24*(1-B12)+B25*B10*(B12^2/2+B12))^(B6)*(B24*(1-B11)+B26*B10*(B11^2/2+B11))^(-B6)</f>
        <v>0.99999999999999989</v>
      </c>
      <c r="C27" s="6"/>
    </row>
    <row r="28" spans="1:3" hidden="1" x14ac:dyDescent="0.25">
      <c r="A28" s="9" t="s">
        <v>20</v>
      </c>
      <c r="B28" s="9">
        <f>((B24*(1-B11)+B26*B10*(B11^2/2+B11))^(1-B6)+B27*(B24*(1-B12)+B25*B10*(B12^2/2+B12))^(1-B6))^(1/(1-B6))</f>
        <v>0.48750000000000004</v>
      </c>
      <c r="C28" s="6"/>
    </row>
    <row r="29" spans="1:3" hidden="1" x14ac:dyDescent="0.25">
      <c r="A29" s="9" t="s">
        <v>21</v>
      </c>
      <c r="B29" s="9">
        <f>B9*(B28)^(-1-$B$5)</f>
        <v>100</v>
      </c>
      <c r="C29" s="6"/>
    </row>
    <row r="30" spans="1:3" hidden="1" x14ac:dyDescent="0.25">
      <c r="A30" s="6"/>
      <c r="B30" s="6"/>
      <c r="C30" s="6"/>
    </row>
    <row r="31" spans="1:3" hidden="1" x14ac:dyDescent="0.25">
      <c r="A31" s="6" t="s">
        <v>24</v>
      </c>
      <c r="B31" s="6"/>
      <c r="C31" s="6"/>
    </row>
    <row r="32" spans="1:3" hidden="1" x14ac:dyDescent="0.25">
      <c r="A32" s="9" t="s">
        <v>25</v>
      </c>
      <c r="B32" s="9">
        <f>B9/B28</f>
        <v>205.12820512820511</v>
      </c>
      <c r="C32" s="6"/>
    </row>
    <row r="33" spans="1:3" hidden="1" x14ac:dyDescent="0.25">
      <c r="A33" s="9" t="s">
        <v>26</v>
      </c>
      <c r="B33" s="9">
        <f>B12*B15*B9/B28*(B27*(B24*(1-B12)+B25*B10*(B12^2/2+B12))^(1-B6)*B28^(B6-1))^(-B6)</f>
        <v>205.12820512820511</v>
      </c>
      <c r="C33" s="6"/>
    </row>
    <row r="34" spans="1:3" hidden="1" x14ac:dyDescent="0.25">
      <c r="A34" s="9" t="s">
        <v>27</v>
      </c>
      <c r="B34" s="9">
        <f>B11*B14*B9/B28*(B27*(B24*(1-B11)+B26*B10*(B11^2/2+B11))^(1-B6)*B28^(B6-1))^(-B6)</f>
        <v>205.12820512820511</v>
      </c>
      <c r="C34" s="6"/>
    </row>
    <row r="35" spans="1:3" hidden="1" x14ac:dyDescent="0.25">
      <c r="A35" s="6"/>
      <c r="B35" s="6"/>
      <c r="C35" s="6"/>
    </row>
    <row r="36" spans="1:3" hidden="1" x14ac:dyDescent="0.25">
      <c r="A36" s="6" t="s">
        <v>28</v>
      </c>
      <c r="B36" s="6"/>
      <c r="C36" s="6"/>
    </row>
    <row r="37" spans="1:3" hidden="1" x14ac:dyDescent="0.25">
      <c r="A37" s="9" t="s">
        <v>29</v>
      </c>
      <c r="B37" s="9">
        <f>B24*(1+B18)</f>
        <v>1</v>
      </c>
      <c r="C37" s="6"/>
    </row>
    <row r="38" spans="1:3" hidden="1" x14ac:dyDescent="0.25">
      <c r="A38" s="9" t="s">
        <v>30</v>
      </c>
      <c r="B38" s="9">
        <f>B24*B10*(1+B19)</f>
        <v>0.7</v>
      </c>
      <c r="C38" s="6"/>
    </row>
    <row r="39" spans="1:3" hidden="1" x14ac:dyDescent="0.25">
      <c r="A39" s="9" t="s">
        <v>31</v>
      </c>
      <c r="B39" s="9">
        <f>B26*(1+B20)</f>
        <v>1.1428571428571428</v>
      </c>
      <c r="C39" s="6"/>
    </row>
    <row r="40" spans="1:3" hidden="1" x14ac:dyDescent="0.25">
      <c r="A40" s="9" t="s">
        <v>32</v>
      </c>
      <c r="B40" s="9">
        <f>B25*(1+B21)</f>
        <v>1.2571428571428571</v>
      </c>
      <c r="C40" s="6"/>
    </row>
    <row r="41" spans="1:3" hidden="1" x14ac:dyDescent="0.25">
      <c r="A41" s="9" t="s">
        <v>33</v>
      </c>
      <c r="B41" s="9">
        <f>B37/B38/B40-1</f>
        <v>0.13636363636363646</v>
      </c>
      <c r="C41" s="6"/>
    </row>
    <row r="42" spans="1:3" hidden="1" x14ac:dyDescent="0.25">
      <c r="A42" s="9" t="s">
        <v>34</v>
      </c>
      <c r="B42" s="9">
        <f>B37/B38/B39-1</f>
        <v>0.25</v>
      </c>
      <c r="C42" s="6"/>
    </row>
    <row r="43" spans="1:3" hidden="1" x14ac:dyDescent="0.25">
      <c r="A43" s="9" t="s">
        <v>35</v>
      </c>
      <c r="B43" s="9">
        <f>((B37*(1-B42)+B39*B38*(B42^2/2+B42))^(1-B6)+B27*(B37*(1-B41)+B40*B38*(B41^2/2+B41))^(1-B6))^(1/(1-B6))</f>
        <v>0.49166859255835454</v>
      </c>
      <c r="C43" s="6"/>
    </row>
    <row r="44" spans="1:3" hidden="1" x14ac:dyDescent="0.25">
      <c r="A44" s="9" t="s">
        <v>36</v>
      </c>
      <c r="B44" s="9">
        <f>B15*B29*B43^B5*B41*((B27*(B37*(1-B41)+B40*B38*(B41^2/2+B41))^(1-B6)*(B43)^(B6-1))^(-B6))</f>
        <v>112.86136655085166</v>
      </c>
      <c r="C44" s="6"/>
    </row>
    <row r="45" spans="1:3" hidden="1" x14ac:dyDescent="0.25">
      <c r="A45" s="9" t="s">
        <v>37</v>
      </c>
      <c r="B45" s="9">
        <f>B14*B29*B43^B5*B42*((B37*(1-B42)+B39*B38*(B42^2/2+B42))^(1-B6)*(B43)^(B6-1))^(-B6)</f>
        <v>199.95480266777855</v>
      </c>
      <c r="C45" s="6"/>
    </row>
    <row r="46" spans="1:3" hidden="1" x14ac:dyDescent="0.25"/>
    <row r="47" spans="1:3" x14ac:dyDescent="0.25">
      <c r="A47" s="8" t="s">
        <v>0</v>
      </c>
      <c r="B47" s="6"/>
      <c r="C47" s="6"/>
    </row>
    <row r="48" spans="1:3" x14ac:dyDescent="0.25">
      <c r="A48" s="9" t="s">
        <v>38</v>
      </c>
      <c r="B48" s="17">
        <f>B42-B11</f>
        <v>0</v>
      </c>
    </row>
    <row r="49" spans="1:2" x14ac:dyDescent="0.25">
      <c r="A49" s="9" t="s">
        <v>39</v>
      </c>
      <c r="B49" s="17">
        <f>B41-B12</f>
        <v>-0.11363636363636354</v>
      </c>
    </row>
    <row r="50" spans="1:2" x14ac:dyDescent="0.25">
      <c r="A50" s="9" t="s">
        <v>40</v>
      </c>
      <c r="B50" s="17">
        <f>B45-B34</f>
        <v>-5.1734024604265585</v>
      </c>
    </row>
    <row r="51" spans="1:2" x14ac:dyDescent="0.25">
      <c r="A51" s="9" t="s">
        <v>41</v>
      </c>
      <c r="B51" s="17">
        <f>B44-B33</f>
        <v>-92.266838577353454</v>
      </c>
    </row>
    <row r="52" spans="1:2" x14ac:dyDescent="0.25">
      <c r="A52" s="9" t="s">
        <v>42</v>
      </c>
      <c r="B52" s="10">
        <f>(B43-B28)/B28</f>
        <v>8.5509590940605132E-3</v>
      </c>
    </row>
  </sheetData>
  <pageMargins left="0.7" right="0.7" top="0.75" bottom="0.7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Me</vt:lpstr>
      <vt:lpstr>Model</vt:lpstr>
    </vt:vector>
  </TitlesOfParts>
  <Company>USITC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Schreiber, Samantha</dc:creator>
  <cp:lastModifiedBy>Schreiber, Samantha</cp:lastModifiedBy>
  <cp:lastPrinted>2019-06-11T17:00:18Z</cp:lastPrinted>
  <dcterms:created xsi:type="dcterms:W3CDTF">2019-04-29T13:45:40Z</dcterms:created>
  <dcterms:modified xsi:type="dcterms:W3CDTF">2020-03-09T13:15:05Z</dcterms:modified>
</cp:coreProperties>
</file>