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usitcnet.sharepoint.com/sites/332/Raspberry/Shared Documents/Report/9 Final/Final Public Report/model_raspberries_data/"/>
    </mc:Choice>
  </mc:AlternateContent>
  <xr:revisionPtr revIDLastSave="6" documentId="8_{8172C8F1-17B0-4838-980E-07D49B926847}" xr6:coauthVersionLast="45" xr6:coauthVersionMax="45" xr10:uidLastSave="{058AE10B-3850-47CE-9C22-B587A406FC22}"/>
  <bookViews>
    <workbookView xWindow="-120" yWindow="-120" windowWidth="20730" windowHeight="11160" activeTab="1" xr2:uid="{00000000-000D-0000-FFFF-FFFF00000000}"/>
  </bookViews>
  <sheets>
    <sheet name="Prices and values" sheetId="1" r:id="rId1"/>
    <sheet name="Metadat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4" i="1" l="1"/>
  <c r="P5" i="1"/>
  <c r="P6" i="1"/>
  <c r="P7" i="1"/>
  <c r="T7" i="1" s="1"/>
  <c r="P8" i="1"/>
  <c r="P9" i="1"/>
  <c r="P10" i="1"/>
  <c r="T10" i="1" s="1"/>
  <c r="P11" i="1"/>
  <c r="P12" i="1"/>
  <c r="P13" i="1"/>
  <c r="P3" i="1"/>
  <c r="T3" i="1" s="1"/>
  <c r="O4" i="1"/>
  <c r="O5" i="1"/>
  <c r="O6" i="1"/>
  <c r="O7" i="1"/>
  <c r="S7" i="1" s="1"/>
  <c r="O8" i="1"/>
  <c r="O9" i="1"/>
  <c r="O10" i="1"/>
  <c r="S10" i="1" s="1"/>
  <c r="O11" i="1"/>
  <c r="S11" i="1" s="1"/>
  <c r="O12" i="1"/>
  <c r="O13" i="1"/>
  <c r="O3" i="1"/>
  <c r="S3" i="1" s="1"/>
  <c r="N4" i="1"/>
  <c r="N5" i="1"/>
  <c r="N6" i="1"/>
  <c r="N7" i="1"/>
  <c r="N8" i="1"/>
  <c r="N9" i="1"/>
  <c r="N10" i="1"/>
  <c r="N11" i="1"/>
  <c r="N12" i="1"/>
  <c r="N13" i="1"/>
  <c r="N3" i="1"/>
  <c r="R3" i="1" s="1"/>
  <c r="T13" i="1"/>
  <c r="S13" i="1"/>
  <c r="R13" i="1"/>
  <c r="T12" i="1"/>
  <c r="S12" i="1"/>
  <c r="R12" i="1"/>
  <c r="U12" i="1" s="1"/>
  <c r="T11" i="1"/>
  <c r="R11" i="1"/>
  <c r="R10" i="1"/>
  <c r="T9" i="1"/>
  <c r="S9" i="1"/>
  <c r="R9" i="1"/>
  <c r="T8" i="1"/>
  <c r="S8" i="1"/>
  <c r="R8" i="1"/>
  <c r="R7" i="1"/>
  <c r="T6" i="1"/>
  <c r="S6" i="1"/>
  <c r="R6" i="1"/>
  <c r="T5" i="1"/>
  <c r="S5" i="1"/>
  <c r="R5" i="1"/>
  <c r="T4" i="1"/>
  <c r="S4" i="1"/>
  <c r="R4" i="1"/>
  <c r="U4" i="1" s="1"/>
  <c r="U8" i="1" l="1"/>
  <c r="U11" i="1"/>
  <c r="U6" i="1"/>
  <c r="U10" i="1"/>
  <c r="U7" i="1"/>
  <c r="U5" i="1"/>
  <c r="U9" i="1"/>
  <c r="U13" i="1"/>
  <c r="U3" i="1"/>
  <c r="I13" i="1" l="1"/>
  <c r="H13" i="1"/>
  <c r="G13" i="1"/>
  <c r="I12" i="1"/>
  <c r="H12" i="1"/>
  <c r="G12" i="1"/>
  <c r="I11" i="1"/>
  <c r="G11" i="1"/>
  <c r="H11" i="1"/>
  <c r="H10" i="1"/>
  <c r="I10" i="1"/>
  <c r="G10" i="1"/>
  <c r="I9" i="1"/>
  <c r="G9" i="1"/>
  <c r="H9" i="1"/>
  <c r="I8" i="1"/>
  <c r="H8" i="1"/>
  <c r="G8" i="1"/>
  <c r="H7" i="1"/>
  <c r="I7" i="1"/>
  <c r="G7" i="1"/>
  <c r="G6" i="1"/>
  <c r="I6" i="1"/>
  <c r="H6" i="1"/>
  <c r="I5" i="1"/>
  <c r="H5" i="1"/>
  <c r="G5" i="1"/>
  <c r="I4" i="1"/>
  <c r="H4" i="1"/>
  <c r="G4" i="1"/>
  <c r="I3" i="1"/>
  <c r="G3" i="1"/>
  <c r="H3" i="1"/>
  <c r="J13" i="1" l="1"/>
  <c r="J7" i="1"/>
  <c r="J3" i="1"/>
  <c r="J8" i="1"/>
  <c r="J10" i="1"/>
  <c r="J5" i="1"/>
  <c r="J9" i="1"/>
  <c r="J11" i="1"/>
  <c r="J4" i="1"/>
  <c r="J6" i="1"/>
  <c r="J12" i="1"/>
</calcChain>
</file>

<file path=xl/sharedStrings.xml><?xml version="1.0" encoding="utf-8"?>
<sst xmlns="http://schemas.openxmlformats.org/spreadsheetml/2006/main" count="45" uniqueCount="35">
  <si>
    <t>IQF</t>
  </si>
  <si>
    <t>S - Pack</t>
  </si>
  <si>
    <t>Juice</t>
  </si>
  <si>
    <t>IQF =</t>
  </si>
  <si>
    <t>average of top quality and whole and broken</t>
  </si>
  <si>
    <t xml:space="preserve">S- Pack = </t>
  </si>
  <si>
    <t>block frozen, puree</t>
  </si>
  <si>
    <t xml:space="preserve">Juice = </t>
  </si>
  <si>
    <t>field run, sort outs</t>
  </si>
  <si>
    <t>Assumptions:</t>
  </si>
  <si>
    <t>Sell/Pack Price</t>
  </si>
  <si>
    <t>add 60 cents</t>
  </si>
  <si>
    <t>add 50 cents</t>
  </si>
  <si>
    <t>add 30 cents for concentrate</t>
  </si>
  <si>
    <t>Email August 28, 2020</t>
  </si>
  <si>
    <t>Estimated Sale Prices for Frozen Raspberries</t>
  </si>
  <si>
    <t>Production (lbs)</t>
  </si>
  <si>
    <t>IQF (cents/lb)</t>
  </si>
  <si>
    <t>S - Pack (cents/lb)</t>
  </si>
  <si>
    <t>Juice (cents/lb)</t>
  </si>
  <si>
    <t>TOTAL Field Value</t>
  </si>
  <si>
    <t>TOTAL Sales Value</t>
  </si>
  <si>
    <t>Email December 18, 2020</t>
  </si>
  <si>
    <t>Where it is located</t>
  </si>
  <si>
    <t>Source</t>
  </si>
  <si>
    <t>Email November 19, 2020</t>
  </si>
  <si>
    <t>Henry Beirlink, WRRC</t>
  </si>
  <si>
    <t>Brad Ward on behalf of WRRC</t>
  </si>
  <si>
    <t>Information</t>
  </si>
  <si>
    <t>Calculated by Commission Staff</t>
  </si>
  <si>
    <t>Estimated Field Prices for Frozen Raspberries cents/lb</t>
  </si>
  <si>
    <t>Juice (cents)/lb</t>
  </si>
  <si>
    <t xml:space="preserve">WRRC numbers generally match USDA NASS field price data. The sell price includes the average pack price.    </t>
  </si>
  <si>
    <t>Instructions for the price data. The data in the initial columns labeled “IQF,” “S-Pack,” and “Juice” are data compiled by WRRC from a survey of Washington raspberry packers. These are the average prices (cents per pound) received by growers for each category of raspberry each year.
The data in the column labeled “Production” is the total Washington state raspberry production volume in pounds for that year. Raspberry growers in Washington are required by law to report this information.
The values in the subsequent columns labeled “IQF,” “S-Pack,” and “Juice” are derived. The production volume is first allocated to each of the three categories of raspberry. On average, IQF, Straight Pack, and Juice raspberries account for 40, 40, and 20 percent, respectively, of the total production volume each year. The allocated volume for each category is then multiplied by the respective unit price to derive a total value of production for each category.
“Total Field Price” is the sum of the preceding three columns.</t>
  </si>
  <si>
    <t>Updated field prices and the sell/pack prices for the processed products. These data are estimated, average prices.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</si>
</sst>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6" x14ac:knownFonts="1">
    <font>
      <sz val="11"/>
      <color theme="1"/>
      <name val="Calibri"/>
      <family val="2"/>
      <scheme val="minor"/>
    </font>
    <font>
      <b/>
      <sz val="11"/>
      <color theme="1"/>
      <name val="Calibri"/>
      <family val="2"/>
      <scheme val="minor"/>
    </font>
    <font>
      <b/>
      <u/>
      <sz val="10"/>
      <color indexed="14"/>
      <name val="Arial"/>
      <family val="2"/>
    </font>
    <font>
      <sz val="10"/>
      <color indexed="51"/>
      <name val="Arial"/>
      <family val="2"/>
    </font>
    <font>
      <sz val="10"/>
      <name val="Arial"/>
      <family val="2"/>
    </font>
    <font>
      <i/>
      <sz val="10"/>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15">
    <xf numFmtId="0" fontId="0" fillId="0" borderId="0" xfId="0"/>
    <xf numFmtId="0" fontId="2" fillId="0" borderId="0" xfId="0" applyFont="1" applyAlignment="1">
      <alignment horizontal="center"/>
    </xf>
    <xf numFmtId="0" fontId="3" fillId="0" borderId="0" xfId="0" applyFont="1"/>
    <xf numFmtId="3" fontId="4" fillId="0" borderId="0" xfId="0" applyNumberFormat="1" applyFont="1" applyBorder="1"/>
    <xf numFmtId="164" fontId="0" fillId="0" borderId="0" xfId="0" applyNumberFormat="1"/>
    <xf numFmtId="164" fontId="0" fillId="0" borderId="0" xfId="0" applyNumberFormat="1" applyFill="1"/>
    <xf numFmtId="3" fontId="4" fillId="0" borderId="0" xfId="0" applyNumberFormat="1" applyFont="1"/>
    <xf numFmtId="3" fontId="0" fillId="0" borderId="0" xfId="0" applyNumberFormat="1"/>
    <xf numFmtId="0" fontId="0" fillId="0" borderId="0" xfId="0" applyFill="1"/>
    <xf numFmtId="0" fontId="5" fillId="0" borderId="0" xfId="0" applyFont="1" applyFill="1"/>
    <xf numFmtId="0" fontId="3" fillId="0" borderId="0" xfId="0" applyFont="1" applyFill="1"/>
    <xf numFmtId="0" fontId="1" fillId="0" borderId="0" xfId="0" applyFont="1"/>
    <xf numFmtId="0" fontId="2" fillId="0" borderId="0" xfId="0" applyFont="1" applyAlignment="1">
      <alignment horizontal="center" wrapText="1"/>
    </xf>
    <xf numFmtId="0" fontId="0" fillId="0" borderId="0" xfId="0" applyAlignment="1">
      <alignment wrapText="1"/>
    </xf>
    <xf numFmtId="0" fontId="0" fillId="2" borderId="0" xfId="0" applyFill="1"/>
  </cellXfs>
  <cellStyles count="1">
    <cellStyle name="Normal" xfId="0" builtinId="0"/>
  </cellStyles>
  <dxfs count="0"/>
  <tableStyles count="0" defaultTableStyle="TableStyleMedium2" defaultPivotStyle="PivotStyleLight16"/>
  <colors>
    <mruColors>
      <color rgb="FFCC00FF"/>
      <color rgb="FFFF3399"/>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6"/>
  <sheetViews>
    <sheetView workbookViewId="0">
      <selection activeCell="M47" sqref="M47"/>
    </sheetView>
  </sheetViews>
  <sheetFormatPr defaultRowHeight="15" x14ac:dyDescent="0.25"/>
  <cols>
    <col min="1" max="1" width="5.85546875" customWidth="1"/>
    <col min="2" max="2" width="1.85546875" customWidth="1"/>
    <col min="3" max="3" width="9.42578125" customWidth="1"/>
    <col min="4" max="4" width="10.7109375" customWidth="1"/>
    <col min="5" max="5" width="10.140625" customWidth="1"/>
    <col min="6" max="6" width="12.28515625" customWidth="1"/>
    <col min="7" max="7" width="12.42578125" customWidth="1"/>
    <col min="8" max="8" width="15" customWidth="1"/>
    <col min="9" max="9" width="14.5703125" customWidth="1"/>
    <col min="10" max="10" width="12.42578125" customWidth="1"/>
    <col min="11" max="11" width="12.7109375" customWidth="1"/>
    <col min="12" max="12" width="11.140625" bestFit="1" customWidth="1"/>
    <col min="13" max="13" width="3.42578125" customWidth="1"/>
    <col min="14" max="14" width="11.140625" bestFit="1" customWidth="1"/>
    <col min="17" max="17" width="10.85546875" bestFit="1" customWidth="1"/>
    <col min="18" max="20" width="11.140625" bestFit="1" customWidth="1"/>
    <col min="21" max="21" width="12.140625" bestFit="1" customWidth="1"/>
  </cols>
  <sheetData>
    <row r="1" spans="1:21" x14ac:dyDescent="0.25">
      <c r="A1" s="11" t="s">
        <v>30</v>
      </c>
      <c r="L1" s="11" t="s">
        <v>15</v>
      </c>
      <c r="Q1" s="14" t="s">
        <v>29</v>
      </c>
      <c r="R1" s="14"/>
      <c r="S1" s="14"/>
    </row>
    <row r="2" spans="1:21" ht="26.25" x14ac:dyDescent="0.25">
      <c r="C2" s="12" t="s">
        <v>17</v>
      </c>
      <c r="D2" s="12" t="s">
        <v>18</v>
      </c>
      <c r="E2" s="12" t="s">
        <v>31</v>
      </c>
      <c r="F2" s="12" t="s">
        <v>16</v>
      </c>
      <c r="G2" s="12" t="s">
        <v>0</v>
      </c>
      <c r="H2" s="12" t="s">
        <v>1</v>
      </c>
      <c r="I2" s="12" t="s">
        <v>2</v>
      </c>
      <c r="J2" s="12" t="s">
        <v>20</v>
      </c>
      <c r="N2" s="12" t="s">
        <v>17</v>
      </c>
      <c r="O2" s="12" t="s">
        <v>18</v>
      </c>
      <c r="P2" s="12" t="s">
        <v>19</v>
      </c>
      <c r="Q2" s="12" t="s">
        <v>16</v>
      </c>
      <c r="R2" s="1" t="s">
        <v>0</v>
      </c>
      <c r="S2" s="1" t="s">
        <v>1</v>
      </c>
      <c r="T2" s="1" t="s">
        <v>2</v>
      </c>
      <c r="U2" s="12" t="s">
        <v>21</v>
      </c>
    </row>
    <row r="3" spans="1:21" x14ac:dyDescent="0.25">
      <c r="A3">
        <v>2010</v>
      </c>
      <c r="C3">
        <v>125</v>
      </c>
      <c r="D3">
        <v>63</v>
      </c>
      <c r="E3">
        <v>55</v>
      </c>
      <c r="F3" s="3">
        <v>56843207.769999996</v>
      </c>
      <c r="G3" s="4">
        <f t="shared" ref="G3:G13" si="0">F3*0.4*C3/100</f>
        <v>28421603.885000002</v>
      </c>
      <c r="H3" s="4">
        <f t="shared" ref="H3:H13" si="1">F3*0.4*D3/100</f>
        <v>14324488.358039999</v>
      </c>
      <c r="I3" s="4">
        <f t="shared" ref="I3:I13" si="2">F3*0.2*E3/100</f>
        <v>6252752.8547</v>
      </c>
      <c r="J3" s="5">
        <f t="shared" ref="J3:J11" si="3">SUM(G3:I3)</f>
        <v>48998845.097740002</v>
      </c>
      <c r="L3">
        <v>2010</v>
      </c>
      <c r="N3">
        <f>C3+60</f>
        <v>185</v>
      </c>
      <c r="O3">
        <f>D3+50</f>
        <v>113</v>
      </c>
      <c r="P3">
        <f>E3+30</f>
        <v>85</v>
      </c>
      <c r="Q3" s="3">
        <v>56843207.769999996</v>
      </c>
      <c r="R3" s="4">
        <f t="shared" ref="R3:R13" si="4">Q3*0.4*N3/100</f>
        <v>42063973.749799997</v>
      </c>
      <c r="S3" s="4">
        <f t="shared" ref="S3:S13" si="5">Q3*0.4*O3/100</f>
        <v>25693129.912039999</v>
      </c>
      <c r="T3" s="4">
        <f t="shared" ref="T3:T13" si="6">Q3*0.2*P3/100</f>
        <v>9663345.3208999988</v>
      </c>
      <c r="U3" s="5">
        <f t="shared" ref="U3:U11" si="7">SUM(R3:T3)</f>
        <v>77420448.982739985</v>
      </c>
    </row>
    <row r="4" spans="1:21" x14ac:dyDescent="0.25">
      <c r="A4">
        <v>2011</v>
      </c>
      <c r="C4">
        <v>105</v>
      </c>
      <c r="D4">
        <v>53</v>
      </c>
      <c r="E4">
        <v>45</v>
      </c>
      <c r="F4" s="3">
        <v>69092207.200000003</v>
      </c>
      <c r="G4" s="4">
        <f t="shared" si="0"/>
        <v>29018727.024</v>
      </c>
      <c r="H4" s="4">
        <f t="shared" si="1"/>
        <v>14647547.9264</v>
      </c>
      <c r="I4" s="4">
        <f t="shared" si="2"/>
        <v>6218298.648000001</v>
      </c>
      <c r="J4" s="5">
        <f t="shared" si="3"/>
        <v>49884573.598400004</v>
      </c>
      <c r="L4">
        <v>2011</v>
      </c>
      <c r="N4">
        <f t="shared" ref="N4:N13" si="8">C4+60</f>
        <v>165</v>
      </c>
      <c r="O4">
        <f t="shared" ref="O4:O13" si="9">D4+50</f>
        <v>103</v>
      </c>
      <c r="P4">
        <f t="shared" ref="P4:P13" si="10">E4+30</f>
        <v>75</v>
      </c>
      <c r="Q4" s="3">
        <v>69092207.200000003</v>
      </c>
      <c r="R4" s="4">
        <f t="shared" si="4"/>
        <v>45600856.752000004</v>
      </c>
      <c r="S4" s="4">
        <f t="shared" si="5"/>
        <v>28465989.366400003</v>
      </c>
      <c r="T4" s="4">
        <f t="shared" si="6"/>
        <v>10363831.080000002</v>
      </c>
      <c r="U4" s="5">
        <f t="shared" si="7"/>
        <v>84430677.198400006</v>
      </c>
    </row>
    <row r="5" spans="1:21" x14ac:dyDescent="0.25">
      <c r="A5">
        <v>2012</v>
      </c>
      <c r="C5">
        <v>120</v>
      </c>
      <c r="D5">
        <v>45</v>
      </c>
      <c r="E5">
        <v>37</v>
      </c>
      <c r="F5" s="3">
        <v>61142270.079999998</v>
      </c>
      <c r="G5" s="4">
        <f t="shared" si="0"/>
        <v>29348289.638400003</v>
      </c>
      <c r="H5" s="4">
        <f t="shared" si="1"/>
        <v>11005608.614400001</v>
      </c>
      <c r="I5" s="4">
        <f t="shared" si="2"/>
        <v>4524527.9859199999</v>
      </c>
      <c r="J5" s="5">
        <f t="shared" si="3"/>
        <v>44878426.23872</v>
      </c>
      <c r="L5">
        <v>2012</v>
      </c>
      <c r="N5">
        <f t="shared" si="8"/>
        <v>180</v>
      </c>
      <c r="O5">
        <f t="shared" si="9"/>
        <v>95</v>
      </c>
      <c r="P5">
        <f t="shared" si="10"/>
        <v>67</v>
      </c>
      <c r="Q5" s="3">
        <v>61142270.079999998</v>
      </c>
      <c r="R5" s="4">
        <f t="shared" si="4"/>
        <v>44022434.457600005</v>
      </c>
      <c r="S5" s="4">
        <f t="shared" si="5"/>
        <v>23234062.630399998</v>
      </c>
      <c r="T5" s="4">
        <f t="shared" si="6"/>
        <v>8193064.1907200003</v>
      </c>
      <c r="U5" s="5">
        <f t="shared" si="7"/>
        <v>75449561.278720006</v>
      </c>
    </row>
    <row r="6" spans="1:21" x14ac:dyDescent="0.25">
      <c r="A6">
        <v>2013</v>
      </c>
      <c r="C6">
        <v>160</v>
      </c>
      <c r="D6">
        <v>83</v>
      </c>
      <c r="E6">
        <v>75</v>
      </c>
      <c r="F6" s="3">
        <v>61691040.540000007</v>
      </c>
      <c r="G6" s="4">
        <f t="shared" si="0"/>
        <v>39482265.94560001</v>
      </c>
      <c r="H6" s="4">
        <f t="shared" si="1"/>
        <v>20481425.459280003</v>
      </c>
      <c r="I6" s="4">
        <f t="shared" si="2"/>
        <v>9253656.0810000021</v>
      </c>
      <c r="J6" s="5">
        <f t="shared" si="3"/>
        <v>69217347.485880017</v>
      </c>
      <c r="L6">
        <v>2013</v>
      </c>
      <c r="N6">
        <f t="shared" si="8"/>
        <v>220</v>
      </c>
      <c r="O6">
        <f t="shared" si="9"/>
        <v>133</v>
      </c>
      <c r="P6">
        <f t="shared" si="10"/>
        <v>105</v>
      </c>
      <c r="Q6" s="3">
        <v>61691040.540000007</v>
      </c>
      <c r="R6" s="4">
        <f t="shared" si="4"/>
        <v>54288115.675200015</v>
      </c>
      <c r="S6" s="4">
        <f t="shared" si="5"/>
        <v>32819633.567280006</v>
      </c>
      <c r="T6" s="4">
        <f t="shared" si="6"/>
        <v>12955118.513400003</v>
      </c>
      <c r="U6" s="5">
        <f t="shared" si="7"/>
        <v>100062867.75588003</v>
      </c>
    </row>
    <row r="7" spans="1:21" x14ac:dyDescent="0.25">
      <c r="A7">
        <v>2014</v>
      </c>
      <c r="C7">
        <v>165</v>
      </c>
      <c r="D7">
        <v>118</v>
      </c>
      <c r="E7">
        <v>110</v>
      </c>
      <c r="F7" s="3">
        <v>67629523.5</v>
      </c>
      <c r="G7" s="4">
        <f t="shared" si="0"/>
        <v>44635485.509999998</v>
      </c>
      <c r="H7" s="4">
        <f t="shared" si="1"/>
        <v>31921135.092000004</v>
      </c>
      <c r="I7" s="4">
        <f t="shared" si="2"/>
        <v>14878495.170000002</v>
      </c>
      <c r="J7" s="5">
        <f t="shared" si="3"/>
        <v>91435115.772</v>
      </c>
      <c r="L7">
        <v>2014</v>
      </c>
      <c r="N7">
        <f t="shared" si="8"/>
        <v>225</v>
      </c>
      <c r="O7">
        <f t="shared" si="9"/>
        <v>168</v>
      </c>
      <c r="P7">
        <f t="shared" si="10"/>
        <v>140</v>
      </c>
      <c r="Q7" s="3">
        <v>67629523.5</v>
      </c>
      <c r="R7" s="4">
        <f t="shared" si="4"/>
        <v>60866571.150000006</v>
      </c>
      <c r="S7" s="4">
        <f t="shared" si="5"/>
        <v>45447039.792000011</v>
      </c>
      <c r="T7" s="4">
        <f t="shared" si="6"/>
        <v>18936266.580000002</v>
      </c>
      <c r="U7" s="5">
        <f t="shared" si="7"/>
        <v>125249877.52200001</v>
      </c>
    </row>
    <row r="8" spans="1:21" x14ac:dyDescent="0.25">
      <c r="A8">
        <v>2015</v>
      </c>
      <c r="C8">
        <v>152</v>
      </c>
      <c r="D8">
        <v>123</v>
      </c>
      <c r="E8">
        <v>115</v>
      </c>
      <c r="F8" s="6">
        <v>51901718</v>
      </c>
      <c r="G8" s="4">
        <f t="shared" si="0"/>
        <v>31556244.544000007</v>
      </c>
      <c r="H8" s="4">
        <f t="shared" si="1"/>
        <v>25535645.256000005</v>
      </c>
      <c r="I8" s="4">
        <f t="shared" si="2"/>
        <v>11937395.140000002</v>
      </c>
      <c r="J8" s="5">
        <f t="shared" si="3"/>
        <v>69029284.940000013</v>
      </c>
      <c r="L8">
        <v>2015</v>
      </c>
      <c r="N8">
        <f t="shared" si="8"/>
        <v>212</v>
      </c>
      <c r="O8">
        <f t="shared" si="9"/>
        <v>173</v>
      </c>
      <c r="P8">
        <f t="shared" si="10"/>
        <v>145</v>
      </c>
      <c r="Q8" s="6">
        <v>51901718</v>
      </c>
      <c r="R8" s="4">
        <f t="shared" si="4"/>
        <v>44012656.864000008</v>
      </c>
      <c r="S8" s="4">
        <f t="shared" si="5"/>
        <v>35915988.856000006</v>
      </c>
      <c r="T8" s="4">
        <f t="shared" si="6"/>
        <v>15051498.220000003</v>
      </c>
      <c r="U8" s="5">
        <f t="shared" si="7"/>
        <v>94980143.940000013</v>
      </c>
    </row>
    <row r="9" spans="1:21" x14ac:dyDescent="0.25">
      <c r="A9">
        <v>2016</v>
      </c>
      <c r="C9">
        <v>105</v>
      </c>
      <c r="D9">
        <v>83</v>
      </c>
      <c r="E9">
        <v>71</v>
      </c>
      <c r="F9" s="7">
        <v>75576586</v>
      </c>
      <c r="G9" s="4">
        <f t="shared" si="0"/>
        <v>31742166.120000001</v>
      </c>
      <c r="H9" s="4">
        <f t="shared" si="1"/>
        <v>25091426.552000001</v>
      </c>
      <c r="I9" s="4">
        <f t="shared" si="2"/>
        <v>10731875.212000001</v>
      </c>
      <c r="J9" s="5">
        <f t="shared" si="3"/>
        <v>67565467.884000003</v>
      </c>
      <c r="L9">
        <v>2016</v>
      </c>
      <c r="N9">
        <f t="shared" si="8"/>
        <v>165</v>
      </c>
      <c r="O9">
        <f t="shared" si="9"/>
        <v>133</v>
      </c>
      <c r="P9">
        <f t="shared" si="10"/>
        <v>101</v>
      </c>
      <c r="Q9" s="7">
        <v>75576586</v>
      </c>
      <c r="R9" s="4">
        <f t="shared" si="4"/>
        <v>49880546.759999998</v>
      </c>
      <c r="S9" s="4">
        <f t="shared" si="5"/>
        <v>40206743.752000004</v>
      </c>
      <c r="T9" s="4">
        <f t="shared" si="6"/>
        <v>15266470.372000001</v>
      </c>
      <c r="U9" s="5">
        <f t="shared" si="7"/>
        <v>105353760.884</v>
      </c>
    </row>
    <row r="10" spans="1:21" x14ac:dyDescent="0.25">
      <c r="A10" s="8">
        <v>2017</v>
      </c>
      <c r="B10" s="9"/>
      <c r="C10">
        <v>90</v>
      </c>
      <c r="D10">
        <v>56</v>
      </c>
      <c r="E10">
        <v>48</v>
      </c>
      <c r="F10" s="7">
        <v>69279645.5</v>
      </c>
      <c r="G10" s="4">
        <f t="shared" si="0"/>
        <v>24940672.380000006</v>
      </c>
      <c r="H10" s="4">
        <f t="shared" si="1"/>
        <v>15518640.592000002</v>
      </c>
      <c r="I10" s="4">
        <f t="shared" si="2"/>
        <v>6650845.9680000003</v>
      </c>
      <c r="J10" s="5">
        <f t="shared" si="3"/>
        <v>47110158.940000013</v>
      </c>
      <c r="L10" s="8">
        <v>2017</v>
      </c>
      <c r="M10" s="9"/>
      <c r="N10">
        <f t="shared" si="8"/>
        <v>150</v>
      </c>
      <c r="O10">
        <f t="shared" si="9"/>
        <v>106</v>
      </c>
      <c r="P10">
        <f t="shared" si="10"/>
        <v>78</v>
      </c>
      <c r="Q10" s="7">
        <v>69279645.5</v>
      </c>
      <c r="R10" s="4">
        <f t="shared" si="4"/>
        <v>41567787.300000004</v>
      </c>
      <c r="S10" s="4">
        <f t="shared" si="5"/>
        <v>29374569.692000002</v>
      </c>
      <c r="T10" s="4">
        <f t="shared" si="6"/>
        <v>10807624.698000003</v>
      </c>
      <c r="U10" s="5">
        <f t="shared" si="7"/>
        <v>81749981.690000013</v>
      </c>
    </row>
    <row r="11" spans="1:21" x14ac:dyDescent="0.25">
      <c r="A11" s="8">
        <v>2018</v>
      </c>
      <c r="B11" s="9"/>
      <c r="C11">
        <v>70</v>
      </c>
      <c r="D11">
        <v>38</v>
      </c>
      <c r="E11">
        <v>30</v>
      </c>
      <c r="F11" s="7">
        <v>74933629</v>
      </c>
      <c r="G11" s="4">
        <f t="shared" si="0"/>
        <v>20981416.120000001</v>
      </c>
      <c r="H11" s="4">
        <f t="shared" si="1"/>
        <v>11389911.607999999</v>
      </c>
      <c r="I11" s="4">
        <f t="shared" si="2"/>
        <v>4496017.74</v>
      </c>
      <c r="J11" s="5">
        <f t="shared" si="3"/>
        <v>36867345.468000002</v>
      </c>
      <c r="L11" s="8">
        <v>2018</v>
      </c>
      <c r="M11" s="9"/>
      <c r="N11">
        <f t="shared" si="8"/>
        <v>130</v>
      </c>
      <c r="O11">
        <f t="shared" si="9"/>
        <v>88</v>
      </c>
      <c r="P11">
        <f t="shared" si="10"/>
        <v>60</v>
      </c>
      <c r="Q11" s="7">
        <v>74933629</v>
      </c>
      <c r="R11" s="4">
        <f t="shared" si="4"/>
        <v>38965487.079999998</v>
      </c>
      <c r="S11" s="4">
        <f t="shared" si="5"/>
        <v>26376637.408000004</v>
      </c>
      <c r="T11" s="4">
        <f t="shared" si="6"/>
        <v>8992035.4800000004</v>
      </c>
      <c r="U11" s="5">
        <f t="shared" si="7"/>
        <v>74334159.96800001</v>
      </c>
    </row>
    <row r="12" spans="1:21" x14ac:dyDescent="0.25">
      <c r="A12" s="8">
        <v>2019</v>
      </c>
      <c r="B12" s="9"/>
      <c r="C12">
        <v>99</v>
      </c>
      <c r="D12">
        <v>45</v>
      </c>
      <c r="E12">
        <v>37</v>
      </c>
      <c r="F12" s="7">
        <v>66170756</v>
      </c>
      <c r="G12" s="4">
        <f t="shared" si="0"/>
        <v>26203619.376000002</v>
      </c>
      <c r="H12" s="4">
        <f t="shared" si="1"/>
        <v>11910736.08</v>
      </c>
      <c r="I12" s="4">
        <f t="shared" si="2"/>
        <v>4896635.9440000001</v>
      </c>
      <c r="J12" s="5">
        <f>SUM(G12:I12)</f>
        <v>43010991.399999999</v>
      </c>
      <c r="L12" s="8">
        <v>2019</v>
      </c>
      <c r="M12" s="9"/>
      <c r="N12">
        <f t="shared" si="8"/>
        <v>159</v>
      </c>
      <c r="O12">
        <f t="shared" si="9"/>
        <v>95</v>
      </c>
      <c r="P12">
        <f t="shared" si="10"/>
        <v>67</v>
      </c>
      <c r="Q12" s="7">
        <v>66170756</v>
      </c>
      <c r="R12" s="4">
        <f t="shared" si="4"/>
        <v>42084600.816000007</v>
      </c>
      <c r="S12" s="4">
        <f t="shared" si="5"/>
        <v>25144887.280000001</v>
      </c>
      <c r="T12" s="4">
        <f t="shared" si="6"/>
        <v>8866881.3040000014</v>
      </c>
      <c r="U12" s="5">
        <f>SUM(R12:T12)</f>
        <v>76096369.400000021</v>
      </c>
    </row>
    <row r="13" spans="1:21" x14ac:dyDescent="0.25">
      <c r="A13" s="8">
        <v>2020</v>
      </c>
      <c r="C13">
        <v>145</v>
      </c>
      <c r="D13">
        <v>65</v>
      </c>
      <c r="E13">
        <v>55</v>
      </c>
      <c r="F13" s="7">
        <v>64190466</v>
      </c>
      <c r="G13" s="4">
        <f t="shared" si="0"/>
        <v>37230470.280000001</v>
      </c>
      <c r="H13" s="4">
        <f t="shared" si="1"/>
        <v>16689521.160000002</v>
      </c>
      <c r="I13" s="4">
        <f t="shared" si="2"/>
        <v>7060951.2600000016</v>
      </c>
      <c r="J13" s="5">
        <f>SUM(G13:I13)</f>
        <v>60980942.700000003</v>
      </c>
      <c r="L13" s="8">
        <v>2020</v>
      </c>
      <c r="N13">
        <f t="shared" si="8"/>
        <v>205</v>
      </c>
      <c r="O13">
        <f t="shared" si="9"/>
        <v>115</v>
      </c>
      <c r="P13">
        <f t="shared" si="10"/>
        <v>85</v>
      </c>
      <c r="Q13" s="7">
        <v>64190466</v>
      </c>
      <c r="R13" s="4">
        <f t="shared" si="4"/>
        <v>52636182.119999997</v>
      </c>
      <c r="S13" s="4">
        <f t="shared" si="5"/>
        <v>29527614.360000003</v>
      </c>
      <c r="T13" s="4">
        <f t="shared" si="6"/>
        <v>10912379.220000001</v>
      </c>
      <c r="U13" s="5">
        <f>SUM(R13:T13)</f>
        <v>93076175.700000003</v>
      </c>
    </row>
    <row r="15" spans="1:21" x14ac:dyDescent="0.25">
      <c r="B15" t="s">
        <v>9</v>
      </c>
    </row>
    <row r="17" spans="2:9" x14ac:dyDescent="0.25">
      <c r="C17" t="s">
        <v>3</v>
      </c>
      <c r="D17" t="s">
        <v>4</v>
      </c>
      <c r="I17" s="2"/>
    </row>
    <row r="18" spans="2:9" x14ac:dyDescent="0.25">
      <c r="C18" t="s">
        <v>5</v>
      </c>
      <c r="D18" t="s">
        <v>6</v>
      </c>
      <c r="I18" s="2"/>
    </row>
    <row r="19" spans="2:9" x14ac:dyDescent="0.25">
      <c r="C19" t="s">
        <v>7</v>
      </c>
      <c r="D19" t="s">
        <v>8</v>
      </c>
      <c r="I19" s="2"/>
    </row>
    <row r="20" spans="2:9" x14ac:dyDescent="0.25">
      <c r="I20" s="2"/>
    </row>
    <row r="21" spans="2:9" x14ac:dyDescent="0.25">
      <c r="B21" t="s">
        <v>10</v>
      </c>
      <c r="I21" s="2"/>
    </row>
    <row r="22" spans="2:9" x14ac:dyDescent="0.25">
      <c r="C22" t="s">
        <v>3</v>
      </c>
      <c r="D22" t="s">
        <v>11</v>
      </c>
      <c r="I22" s="2"/>
    </row>
    <row r="23" spans="2:9" x14ac:dyDescent="0.25">
      <c r="C23" t="s">
        <v>5</v>
      </c>
      <c r="D23" t="s">
        <v>12</v>
      </c>
      <c r="I23" s="2"/>
    </row>
    <row r="24" spans="2:9" x14ac:dyDescent="0.25">
      <c r="C24" t="s">
        <v>7</v>
      </c>
      <c r="D24" t="s">
        <v>13</v>
      </c>
      <c r="I24" s="10"/>
    </row>
    <row r="25" spans="2:9" x14ac:dyDescent="0.25">
      <c r="I25" s="10"/>
    </row>
    <row r="26" spans="2:9" x14ac:dyDescent="0.25">
      <c r="I26" s="10"/>
    </row>
  </sheetData>
  <pageMargins left="0.25" right="0.25" top="0.75" bottom="0.75" header="0.3" footer="0.3"/>
  <pageSetup orientation="landscape"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9650C-8F0E-46C6-91CA-5B86C1294A85}">
  <dimension ref="A1:C4"/>
  <sheetViews>
    <sheetView tabSelected="1" workbookViewId="0">
      <selection activeCell="C4" sqref="C4"/>
    </sheetView>
  </sheetViews>
  <sheetFormatPr defaultRowHeight="15" x14ac:dyDescent="0.25"/>
  <cols>
    <col min="1" max="1" width="38.140625" customWidth="1"/>
    <col min="2" max="2" width="23.140625" customWidth="1"/>
    <col min="3" max="3" width="64.140625" customWidth="1"/>
  </cols>
  <sheetData>
    <row r="1" spans="1:3" x14ac:dyDescent="0.25">
      <c r="A1" s="11" t="s">
        <v>24</v>
      </c>
      <c r="B1" s="11" t="s">
        <v>23</v>
      </c>
      <c r="C1" s="11" t="s">
        <v>28</v>
      </c>
    </row>
    <row r="2" spans="1:3" ht="30" x14ac:dyDescent="0.25">
      <c r="A2" t="s">
        <v>26</v>
      </c>
      <c r="B2" t="s">
        <v>14</v>
      </c>
      <c r="C2" s="13" t="s">
        <v>32</v>
      </c>
    </row>
    <row r="3" spans="1:3" ht="255" x14ac:dyDescent="0.25">
      <c r="A3" t="s">
        <v>27</v>
      </c>
      <c r="B3" t="s">
        <v>25</v>
      </c>
      <c r="C3" s="13" t="s">
        <v>33</v>
      </c>
    </row>
    <row r="4" spans="1:3" ht="30" x14ac:dyDescent="0.25">
      <c r="A4" t="s">
        <v>26</v>
      </c>
      <c r="B4" t="s">
        <v>22</v>
      </c>
      <c r="C4" s="13" t="s">
        <v>34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9BE46B6A5B1034C99B42848021F061C" ma:contentTypeVersion="9" ma:contentTypeDescription="Create a new document." ma:contentTypeScope="" ma:versionID="e0ffc4be67bfefdfa0408fc0c7eaa8f9">
  <xsd:schema xmlns:xsd="http://www.w3.org/2001/XMLSchema" xmlns:xs="http://www.w3.org/2001/XMLSchema" xmlns:p="http://schemas.microsoft.com/office/2006/metadata/properties" xmlns:ns2="5c570a72-4361-418c-af53-81fa65ec3467" xmlns:ns3="5ce0e979-1d91-4d2a-8ae5-334d51c8968e" targetNamespace="http://schemas.microsoft.com/office/2006/metadata/properties" ma:root="true" ma:fieldsID="652d888182f0517ca9017d5436ebfccc" ns2:_="" ns3:_="">
    <xsd:import namespace="5c570a72-4361-418c-af53-81fa65ec3467"/>
    <xsd:import namespace="5ce0e979-1d91-4d2a-8ae5-334d51c8968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570a72-4361-418c-af53-81fa65ec34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ce0e979-1d91-4d2a-8ae5-334d51c8968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54E0DC-D6FC-4086-95B1-A5FD9AC172B8}">
  <ds:schemaRefs>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5ce0e979-1d91-4d2a-8ae5-334d51c8968e"/>
    <ds:schemaRef ds:uri="http://purl.org/dc/elements/1.1/"/>
    <ds:schemaRef ds:uri="http://schemas.microsoft.com/office/2006/metadata/properties"/>
    <ds:schemaRef ds:uri="http://purl.org/dc/terms/"/>
    <ds:schemaRef ds:uri="http://www.w3.org/XML/1998/namespace"/>
    <ds:schemaRef ds:uri="5c570a72-4361-418c-af53-81fa65ec3467"/>
  </ds:schemaRefs>
</ds:datastoreItem>
</file>

<file path=customXml/itemProps2.xml><?xml version="1.0" encoding="utf-8"?>
<ds:datastoreItem xmlns:ds="http://schemas.openxmlformats.org/officeDocument/2006/customXml" ds:itemID="{A9B42B8F-85BF-4F6B-A162-28F73EAC04AA}">
  <ds:schemaRefs>
    <ds:schemaRef ds:uri="http://schemas.microsoft.com/sharepoint/v3/contenttype/forms"/>
  </ds:schemaRefs>
</ds:datastoreItem>
</file>

<file path=customXml/itemProps3.xml><?xml version="1.0" encoding="utf-8"?>
<ds:datastoreItem xmlns:ds="http://schemas.openxmlformats.org/officeDocument/2006/customXml" ds:itemID="{D5765551-DD58-4C57-B98F-69BE6647F4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570a72-4361-418c-af53-81fa65ec3467"/>
    <ds:schemaRef ds:uri="5ce0e979-1d91-4d2a-8ae5-334d51c896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Prices and values</vt:lpstr>
      <vt:lpstr>Metadata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Jessica Pugliese</cp:lastModifiedBy>
  <cp:lastPrinted>2020-11-11T17:42:51Z</cp:lastPrinted>
  <dcterms:created xsi:type="dcterms:W3CDTF">2020-11-06T17:15:50Z</dcterms:created>
  <dcterms:modified xsi:type="dcterms:W3CDTF">2021-07-09T13:23:53Z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0x010100F9BE46B6A5B1034C99B42848021F061C</vt:lpwstr>
  </property>
</Properties>
</file>